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5955" windowWidth="15480" windowHeight="6000" activeTab="0"/>
  </bookViews>
  <sheets>
    <sheet name="2004 Yılı Enerji Yatırımları" sheetId="1" r:id="rId1"/>
  </sheets>
  <definedNames>
    <definedName name="_xlnm._FilterDatabase" localSheetId="0" hidden="1">'2004 Yılı Enerji Yatırımları'!$A$3:$I$32</definedName>
  </definedNames>
  <calcPr fullCalcOnLoad="1"/>
</workbook>
</file>

<file path=xl/sharedStrings.xml><?xml version="1.0" encoding="utf-8"?>
<sst xmlns="http://schemas.openxmlformats.org/spreadsheetml/2006/main" count="134" uniqueCount="85">
  <si>
    <t>SIRA NO</t>
  </si>
  <si>
    <t>ŞİRKET ADI</t>
  </si>
  <si>
    <t>YAKIT CİNSİ</t>
  </si>
  <si>
    <r>
      <t>ÜNİTE GÜCÜ MW</t>
    </r>
    <r>
      <rPr>
        <b/>
        <vertAlign val="subscript"/>
        <sz val="10"/>
        <rFont val="Arial"/>
        <family val="2"/>
      </rPr>
      <t>e</t>
    </r>
  </si>
  <si>
    <t>ÜNİTE SAYISI</t>
  </si>
  <si>
    <t xml:space="preserve">  GEÇİCİ KABULTARİHİ</t>
  </si>
  <si>
    <t>HES</t>
  </si>
  <si>
    <t>KÜTAHYA</t>
  </si>
  <si>
    <t>DG</t>
  </si>
  <si>
    <t>1BT</t>
  </si>
  <si>
    <t>AYDIN</t>
  </si>
  <si>
    <t>KIRKLARELİ</t>
  </si>
  <si>
    <t>FO</t>
  </si>
  <si>
    <t>KURULU GÜCÜ MW</t>
  </si>
  <si>
    <t xml:space="preserve"> KABUL ADET </t>
  </si>
  <si>
    <t xml:space="preserve">DG </t>
  </si>
  <si>
    <t>İTHAL KÖMÜR</t>
  </si>
  <si>
    <t>TOPLAM:</t>
  </si>
  <si>
    <t>İL</t>
  </si>
  <si>
    <t>SANTRAL ADI</t>
  </si>
  <si>
    <t>ENERJİSA ENERJİ ÜRETİM A.Ş.</t>
  </si>
  <si>
    <t>ADANA</t>
  </si>
  <si>
    <t xml:space="preserve">HES  </t>
  </si>
  <si>
    <t>GAZİANTEP</t>
  </si>
  <si>
    <t>2GM</t>
  </si>
  <si>
    <t>KOCAELİ</t>
  </si>
  <si>
    <t>2GT</t>
  </si>
  <si>
    <t>1GM</t>
  </si>
  <si>
    <t>KAHRAMANMARAŞ</t>
  </si>
  <si>
    <t>ANKARA</t>
  </si>
  <si>
    <t>İZMİR</t>
  </si>
  <si>
    <t>BURSA</t>
  </si>
  <si>
    <t>KONYA</t>
  </si>
  <si>
    <t>DÜZCE</t>
  </si>
  <si>
    <t>MERSİN</t>
  </si>
  <si>
    <t>TOPLAM</t>
  </si>
  <si>
    <t>TEKİRDAĞ</t>
  </si>
  <si>
    <t>4GM</t>
  </si>
  <si>
    <t>3GM</t>
  </si>
  <si>
    <t>BATMAN</t>
  </si>
  <si>
    <t>BAYMİNA ENERJİ A.Ş.</t>
  </si>
  <si>
    <t>ENTEK ELK. ÜRETİM OTOP.GR. A.Ş.BURSA DGKÇS</t>
  </si>
  <si>
    <t>ATATEKS TEKSTİL İŞ.SAN. VE TİC. A.Ş.</t>
  </si>
  <si>
    <t>ERE HİDROELEKTRİK ÜRETİM VE TİC. A.Ş. BİRKAPILI</t>
  </si>
  <si>
    <t>TANRIVERDİ DOKUMA APRE VE BOYA SAN.A.Ş.</t>
  </si>
  <si>
    <t>ETİ HOLDİNG A.Ş. BORİK ASİT TES.OTOP. S.</t>
  </si>
  <si>
    <t>ELTA ELEKTRİK ÜRETİM DAĞITIM SAN. TİC. A.Ş. DODURGA</t>
  </si>
  <si>
    <t>İSKUR TEKSTİL TİC. VE SAN. A.Ş. SÜLEYMANLI</t>
  </si>
  <si>
    <t xml:space="preserve">ÇOLAKOĞLU METALURJİ A.Ş.(145MW'TIN 190MW'A) </t>
  </si>
  <si>
    <t xml:space="preserve">TEKBOY TEKSTİL VE BOYAMA SAN. VE TİC. A.Ş. </t>
  </si>
  <si>
    <t>GÜL ENERJİ OTOP.SAN.VE TİC. A.Ş.</t>
  </si>
  <si>
    <t xml:space="preserve">KOMBASSAN KAĞIT GIDA VE TEKSTİL  SAN. TİC. A.Ş. </t>
  </si>
  <si>
    <t>AYEN OSTİM  ENERJİ ÜRETİM A.Ş.</t>
  </si>
  <si>
    <t>BİS ENERJİ ELEK.ÜRETİM OTOP.GR.</t>
  </si>
  <si>
    <t>ŞAHİNLER ENERJİ ÜRE.OTOP.GR.A.Ş.</t>
  </si>
  <si>
    <t>BESLER GIDA VE KİMYA SAN.TİC.A.Ş.</t>
  </si>
  <si>
    <t>KAR EGE KARADENİZ ELEKTRİK ÜRE.A.Ş.</t>
  </si>
  <si>
    <t>ÇELİK ENERJİ ÜRETİM A.Ş.</t>
  </si>
  <si>
    <t>BEREKET ENERJİ ÜRETİM A.Ş.FESLEK HES</t>
  </si>
  <si>
    <t xml:space="preserve">KOMBASSAN KAĞIT MATBAA GIDA VE TEKSTİL  SAN. TİC. A.Ş. </t>
  </si>
  <si>
    <t>HABAŞ SINAİ VE TIBBİ GAZLAR İSTİHSAL ENDÜSTRİSİ A. Ş.</t>
  </si>
  <si>
    <t>STANDART PROFİL OTOMOTİV SANAYİ VE TİCARET A. Ş.</t>
  </si>
  <si>
    <t>KARKEY KARADENİZ ENERJİ ÜRETİM A.Ş.</t>
  </si>
  <si>
    <t>ALTINMARKA GIDA SAN. VE TİC. A.Ş.</t>
  </si>
  <si>
    <t>BAHARİYE MEN. SAN VE TİC. A.Ş.</t>
  </si>
  <si>
    <t>TÜRKİYE PETROL RAFİNERİLERİ A.Ş.</t>
  </si>
  <si>
    <t>1GT</t>
  </si>
  <si>
    <t>İSTANBUL</t>
  </si>
  <si>
    <t>235+328</t>
  </si>
  <si>
    <t>2GT+1BT</t>
  </si>
  <si>
    <t>LPG</t>
  </si>
  <si>
    <t>DENİZLİ</t>
  </si>
  <si>
    <t xml:space="preserve">2x1,03873    2x 1,0313  </t>
  </si>
  <si>
    <t>1MG</t>
  </si>
  <si>
    <t>NAFTA</t>
  </si>
  <si>
    <t>5,200+7,500</t>
  </si>
  <si>
    <t>ŞIRNAK</t>
  </si>
  <si>
    <t>11,35+6,75</t>
  </si>
  <si>
    <t>3+3DMG</t>
  </si>
  <si>
    <t>2x1,048+1,500</t>
  </si>
  <si>
    <r>
      <t>İLAVE KURULU GÜÇ MW</t>
    </r>
    <r>
      <rPr>
        <b/>
        <vertAlign val="subscript"/>
        <sz val="10"/>
        <rFont val="Arial"/>
        <family val="2"/>
      </rPr>
      <t>e</t>
    </r>
  </si>
  <si>
    <t>TERMİK</t>
  </si>
  <si>
    <t xml:space="preserve">YAKIT TÜRÜ </t>
  </si>
  <si>
    <t>İLAVE KURULU GÜÇ TOPLAMI (MW)</t>
  </si>
  <si>
    <t>2004 YILI ENERJİ YATIRIMLARI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</si>
</sst>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dd/mm/yyyy;@"/>
    <numFmt numFmtId="166" formatCode="#,##0.000"/>
    <numFmt numFmtId="167" formatCode="#,##0.000;[Red]#,##0.000"/>
    <numFmt numFmtId="168" formatCode="#,##0.00000"/>
    <numFmt numFmtId="169" formatCode="0.0"/>
    <numFmt numFmtId="170" formatCode="0.000;[Red]0.000"/>
  </numFmts>
  <fonts count="51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sz val="8"/>
      <name val="Arial Tur"/>
      <family val="0"/>
    </font>
    <font>
      <b/>
      <vertAlign val="superscript"/>
      <sz val="12"/>
      <color indexed="10"/>
      <name val="Arial Tur"/>
      <family val="0"/>
    </font>
    <font>
      <b/>
      <sz val="10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i/>
      <sz val="11"/>
      <name val="Arial Tur"/>
      <family val="0"/>
    </font>
    <font>
      <u val="single"/>
      <sz val="10"/>
      <name val="Arial Tu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2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 shrinkToFit="1"/>
    </xf>
    <xf numFmtId="164" fontId="4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0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shrinkToFit="1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1" fontId="1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10" xfId="0" applyFill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164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vertical="center" wrapText="1" shrinkToFit="1"/>
    </xf>
    <xf numFmtId="0" fontId="0" fillId="33" borderId="0" xfId="0" applyFont="1" applyFill="1" applyAlignment="1">
      <alignment wrapText="1"/>
    </xf>
    <xf numFmtId="164" fontId="9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shrinkToFit="1"/>
    </xf>
    <xf numFmtId="166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166" fontId="3" fillId="33" borderId="10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wrapText="1" shrinkToFit="1"/>
    </xf>
    <xf numFmtId="3" fontId="3" fillId="33" borderId="10" xfId="0" applyNumberFormat="1" applyFont="1" applyFill="1" applyBorder="1" applyAlignment="1">
      <alignment horizontal="center" vertical="center" shrinkToFit="1"/>
    </xf>
    <xf numFmtId="167" fontId="3" fillId="33" borderId="10" xfId="0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 shrinkToFit="1"/>
    </xf>
    <xf numFmtId="169" fontId="3" fillId="33" borderId="11" xfId="0" applyNumberFormat="1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64" fontId="4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 shrinkToFit="1"/>
    </xf>
    <xf numFmtId="3" fontId="3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2004 YILI ENERJİ YATIRIMLARI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35575"/>
          <c:w val="0.83875"/>
          <c:h val="0.6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'2004 Yılı Enerji Yatırımları'!$D$44:$D$45</c:f>
              <c:strCache/>
            </c:strRef>
          </c:cat>
          <c:val>
            <c:numRef>
              <c:f>'2004 Yılı Enerji Yatırımları'!$E$44:$E$45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48</xdr:row>
      <xdr:rowOff>95250</xdr:rowOff>
    </xdr:from>
    <xdr:to>
      <xdr:col>6</xdr:col>
      <xdr:colOff>714375</xdr:colOff>
      <xdr:row>68</xdr:row>
      <xdr:rowOff>76200</xdr:rowOff>
    </xdr:to>
    <xdr:graphicFrame>
      <xdr:nvGraphicFramePr>
        <xdr:cNvPr id="1" name="Chart 2"/>
        <xdr:cNvGraphicFramePr/>
      </xdr:nvGraphicFramePr>
      <xdr:xfrm>
        <a:off x="2381250" y="12830175"/>
        <a:ext cx="6581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866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1.125" style="18" customWidth="1"/>
    <col min="2" max="2" width="25.00390625" style="33" customWidth="1"/>
    <col min="3" max="3" width="21.125" style="33" customWidth="1"/>
    <col min="4" max="4" width="19.125" style="16" bestFit="1" customWidth="1"/>
    <col min="5" max="5" width="15.00390625" style="18" customWidth="1"/>
    <col min="6" max="6" width="16.875" style="21" customWidth="1"/>
    <col min="7" max="7" width="11.125" style="18" customWidth="1"/>
    <col min="8" max="8" width="18.625" style="21" customWidth="1"/>
    <col min="9" max="9" width="18.125" style="16" bestFit="1" customWidth="1"/>
    <col min="10" max="16384" width="9.125" style="16" customWidth="1"/>
  </cols>
  <sheetData>
    <row r="1" ht="25.5" customHeight="1"/>
    <row r="2" spans="1:9" s="1" customFormat="1" ht="34.5" customHeight="1">
      <c r="A2" s="58" t="s">
        <v>84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27">
      <c r="A3" s="2" t="s">
        <v>0</v>
      </c>
      <c r="B3" s="2" t="s">
        <v>1</v>
      </c>
      <c r="C3" s="2" t="s">
        <v>19</v>
      </c>
      <c r="D3" s="2" t="s">
        <v>18</v>
      </c>
      <c r="E3" s="2" t="s">
        <v>2</v>
      </c>
      <c r="F3" s="3" t="s">
        <v>3</v>
      </c>
      <c r="G3" s="2" t="s">
        <v>4</v>
      </c>
      <c r="H3" s="3" t="s">
        <v>80</v>
      </c>
      <c r="I3" s="2" t="s">
        <v>5</v>
      </c>
    </row>
    <row r="4" spans="1:9" s="1" customFormat="1" ht="21" customHeight="1">
      <c r="A4" s="31">
        <v>1</v>
      </c>
      <c r="B4" s="48" t="s">
        <v>40</v>
      </c>
      <c r="C4" s="2"/>
      <c r="D4" s="40" t="s">
        <v>29</v>
      </c>
      <c r="E4" s="30" t="s">
        <v>8</v>
      </c>
      <c r="F4" s="55" t="s">
        <v>68</v>
      </c>
      <c r="G4" s="43" t="s">
        <v>69</v>
      </c>
      <c r="H4" s="38">
        <v>798</v>
      </c>
      <c r="I4" s="39">
        <v>37994</v>
      </c>
    </row>
    <row r="5" spans="1:9" s="1" customFormat="1" ht="21" customHeight="1">
      <c r="A5" s="31">
        <v>2</v>
      </c>
      <c r="B5" s="48" t="s">
        <v>41</v>
      </c>
      <c r="C5" s="2"/>
      <c r="D5" s="40" t="s">
        <v>31</v>
      </c>
      <c r="E5" s="30" t="s">
        <v>8</v>
      </c>
      <c r="F5" s="54">
        <v>31.132</v>
      </c>
      <c r="G5" s="43" t="s">
        <v>66</v>
      </c>
      <c r="H5" s="41">
        <v>31.132</v>
      </c>
      <c r="I5" s="39">
        <v>38029</v>
      </c>
    </row>
    <row r="6" spans="1:9" s="1" customFormat="1" ht="21" customHeight="1">
      <c r="A6" s="31">
        <v>3</v>
      </c>
      <c r="B6" s="48" t="s">
        <v>42</v>
      </c>
      <c r="C6" s="2"/>
      <c r="D6" s="42" t="s">
        <v>36</v>
      </c>
      <c r="E6" s="30" t="s">
        <v>8</v>
      </c>
      <c r="F6" s="54">
        <v>2.815</v>
      </c>
      <c r="G6" s="56" t="s">
        <v>24</v>
      </c>
      <c r="H6" s="44">
        <v>5.63</v>
      </c>
      <c r="I6" s="39">
        <v>38037</v>
      </c>
    </row>
    <row r="7" spans="1:9" s="1" customFormat="1" ht="21" customHeight="1">
      <c r="A7" s="31">
        <v>4</v>
      </c>
      <c r="B7" s="48" t="s">
        <v>43</v>
      </c>
      <c r="C7" s="2"/>
      <c r="D7" s="40" t="s">
        <v>34</v>
      </c>
      <c r="E7" s="30" t="s">
        <v>6</v>
      </c>
      <c r="F7" s="54">
        <v>48.5</v>
      </c>
      <c r="G7" s="43">
        <v>1</v>
      </c>
      <c r="H7" s="44">
        <v>48.5</v>
      </c>
      <c r="I7" s="39">
        <v>38057</v>
      </c>
    </row>
    <row r="8" spans="1:9" s="1" customFormat="1" ht="21" customHeight="1">
      <c r="A8" s="31">
        <v>5</v>
      </c>
      <c r="B8" s="48" t="s">
        <v>44</v>
      </c>
      <c r="C8" s="2"/>
      <c r="D8" s="42" t="s">
        <v>36</v>
      </c>
      <c r="E8" s="30" t="s">
        <v>8</v>
      </c>
      <c r="F8" s="54">
        <v>1.165</v>
      </c>
      <c r="G8" s="56" t="s">
        <v>37</v>
      </c>
      <c r="H8" s="38">
        <v>4.66</v>
      </c>
      <c r="I8" s="39">
        <v>38070</v>
      </c>
    </row>
    <row r="9" spans="1:9" s="1" customFormat="1" ht="21" customHeight="1">
      <c r="A9" s="31">
        <v>6</v>
      </c>
      <c r="B9" s="48" t="s">
        <v>45</v>
      </c>
      <c r="C9" s="2"/>
      <c r="D9" s="37" t="s">
        <v>7</v>
      </c>
      <c r="E9" s="30" t="s">
        <v>70</v>
      </c>
      <c r="F9" s="54">
        <v>5.2</v>
      </c>
      <c r="G9" s="56">
        <v>2</v>
      </c>
      <c r="H9" s="38">
        <v>10.4</v>
      </c>
      <c r="I9" s="39">
        <v>38099</v>
      </c>
    </row>
    <row r="10" spans="1:9" s="1" customFormat="1" ht="21" customHeight="1">
      <c r="A10" s="31">
        <v>7</v>
      </c>
      <c r="B10" s="48" t="s">
        <v>46</v>
      </c>
      <c r="C10" s="2"/>
      <c r="D10" s="37" t="s">
        <v>71</v>
      </c>
      <c r="E10" s="30" t="s">
        <v>6</v>
      </c>
      <c r="F10" s="55" t="s">
        <v>72</v>
      </c>
      <c r="G10" s="46">
        <v>4</v>
      </c>
      <c r="H10" s="45">
        <v>4.14006</v>
      </c>
      <c r="I10" s="39">
        <v>38103</v>
      </c>
    </row>
    <row r="11" spans="1:9" s="1" customFormat="1" ht="21" customHeight="1">
      <c r="A11" s="31">
        <v>8</v>
      </c>
      <c r="B11" s="48" t="s">
        <v>47</v>
      </c>
      <c r="C11" s="2"/>
      <c r="D11" s="42" t="s">
        <v>28</v>
      </c>
      <c r="E11" s="30" t="s">
        <v>6</v>
      </c>
      <c r="F11" s="55">
        <v>2.3</v>
      </c>
      <c r="G11" s="43">
        <v>2</v>
      </c>
      <c r="H11" s="38">
        <v>4.6</v>
      </c>
      <c r="I11" s="39">
        <v>38105</v>
      </c>
    </row>
    <row r="12" spans="1:9" s="1" customFormat="1" ht="21" customHeight="1">
      <c r="A12" s="31">
        <v>9</v>
      </c>
      <c r="B12" s="48" t="s">
        <v>48</v>
      </c>
      <c r="C12" s="2"/>
      <c r="D12" s="42" t="s">
        <v>25</v>
      </c>
      <c r="E12" s="30" t="s">
        <v>16</v>
      </c>
      <c r="F12" s="55">
        <v>190</v>
      </c>
      <c r="G12" s="43">
        <v>1</v>
      </c>
      <c r="H12" s="41">
        <v>45</v>
      </c>
      <c r="I12" s="39">
        <v>38112</v>
      </c>
    </row>
    <row r="13" spans="1:9" s="1" customFormat="1" ht="21" customHeight="1">
      <c r="A13" s="31">
        <v>10</v>
      </c>
      <c r="B13" s="48" t="s">
        <v>49</v>
      </c>
      <c r="C13" s="2"/>
      <c r="D13" s="37" t="s">
        <v>11</v>
      </c>
      <c r="E13" s="30" t="s">
        <v>8</v>
      </c>
      <c r="F13" s="55">
        <v>2.246</v>
      </c>
      <c r="G13" s="43" t="s">
        <v>27</v>
      </c>
      <c r="H13" s="38">
        <v>2.246</v>
      </c>
      <c r="I13" s="39">
        <v>38125</v>
      </c>
    </row>
    <row r="14" spans="1:9" s="1" customFormat="1" ht="21" customHeight="1">
      <c r="A14" s="31">
        <v>11</v>
      </c>
      <c r="B14" s="48" t="s">
        <v>50</v>
      </c>
      <c r="C14" s="2"/>
      <c r="D14" s="37" t="s">
        <v>23</v>
      </c>
      <c r="E14" s="30" t="s">
        <v>12</v>
      </c>
      <c r="F14" s="55">
        <v>12.5</v>
      </c>
      <c r="G14" s="43" t="s">
        <v>73</v>
      </c>
      <c r="H14" s="41">
        <v>12.5</v>
      </c>
      <c r="I14" s="39">
        <v>38141</v>
      </c>
    </row>
    <row r="15" spans="1:9" s="1" customFormat="1" ht="21" customHeight="1">
      <c r="A15" s="31">
        <v>12</v>
      </c>
      <c r="B15" s="48" t="s">
        <v>51</v>
      </c>
      <c r="C15" s="2"/>
      <c r="D15" s="42" t="s">
        <v>36</v>
      </c>
      <c r="E15" s="30" t="s">
        <v>8</v>
      </c>
      <c r="F15" s="55">
        <v>5.5</v>
      </c>
      <c r="G15" s="43" t="s">
        <v>66</v>
      </c>
      <c r="H15" s="41">
        <v>5.5</v>
      </c>
      <c r="I15" s="39">
        <v>38147</v>
      </c>
    </row>
    <row r="16" spans="1:9" s="1" customFormat="1" ht="21" customHeight="1">
      <c r="A16" s="31">
        <v>13</v>
      </c>
      <c r="B16" s="48" t="s">
        <v>52</v>
      </c>
      <c r="C16" s="2"/>
      <c r="D16" s="37" t="s">
        <v>29</v>
      </c>
      <c r="E16" s="30" t="s">
        <v>8</v>
      </c>
      <c r="F16" s="55">
        <v>31.077</v>
      </c>
      <c r="G16" s="43" t="s">
        <v>66</v>
      </c>
      <c r="H16" s="41">
        <v>31.077</v>
      </c>
      <c r="I16" s="39">
        <v>38149</v>
      </c>
    </row>
    <row r="17" spans="1:9" s="1" customFormat="1" ht="21" customHeight="1">
      <c r="A17" s="31">
        <v>14</v>
      </c>
      <c r="B17" s="48" t="s">
        <v>53</v>
      </c>
      <c r="C17" s="2"/>
      <c r="D17" s="40" t="s">
        <v>31</v>
      </c>
      <c r="E17" s="30" t="s">
        <v>8</v>
      </c>
      <c r="F17" s="55">
        <v>43.7</v>
      </c>
      <c r="G17" s="43" t="s">
        <v>26</v>
      </c>
      <c r="H17" s="38">
        <v>87.4</v>
      </c>
      <c r="I17" s="39">
        <v>38154</v>
      </c>
    </row>
    <row r="18" spans="1:9" s="1" customFormat="1" ht="21" customHeight="1">
      <c r="A18" s="31">
        <v>15</v>
      </c>
      <c r="B18" s="48" t="s">
        <v>20</v>
      </c>
      <c r="C18" s="2"/>
      <c r="D18" s="37" t="s">
        <v>21</v>
      </c>
      <c r="E18" s="30" t="s">
        <v>74</v>
      </c>
      <c r="F18" s="55">
        <v>49.77</v>
      </c>
      <c r="G18" s="43" t="s">
        <v>9</v>
      </c>
      <c r="H18" s="41">
        <v>49.77</v>
      </c>
      <c r="I18" s="39">
        <v>38161</v>
      </c>
    </row>
    <row r="19" spans="1:9" s="1" customFormat="1" ht="21" customHeight="1">
      <c r="A19" s="31">
        <v>16</v>
      </c>
      <c r="B19" s="48" t="s">
        <v>54</v>
      </c>
      <c r="C19" s="2"/>
      <c r="D19" s="42" t="s">
        <v>36</v>
      </c>
      <c r="E19" s="30" t="s">
        <v>8</v>
      </c>
      <c r="F19" s="55">
        <v>3.2</v>
      </c>
      <c r="G19" s="43" t="s">
        <v>27</v>
      </c>
      <c r="H19" s="41">
        <v>3.2</v>
      </c>
      <c r="I19" s="39">
        <v>38167</v>
      </c>
    </row>
    <row r="20" spans="1:9" s="1" customFormat="1" ht="21" customHeight="1">
      <c r="A20" s="31">
        <v>17</v>
      </c>
      <c r="B20" s="48" t="s">
        <v>55</v>
      </c>
      <c r="C20" s="2"/>
      <c r="D20" s="42" t="s">
        <v>67</v>
      </c>
      <c r="E20" s="30" t="s">
        <v>8</v>
      </c>
      <c r="F20" s="55" t="s">
        <v>75</v>
      </c>
      <c r="G20" s="43" t="s">
        <v>26</v>
      </c>
      <c r="H20" s="41">
        <v>12.7</v>
      </c>
      <c r="I20" s="39">
        <v>38175</v>
      </c>
    </row>
    <row r="21" spans="1:9" s="1" customFormat="1" ht="21" customHeight="1">
      <c r="A21" s="31">
        <v>18</v>
      </c>
      <c r="B21" s="48" t="s">
        <v>56</v>
      </c>
      <c r="C21" s="2"/>
      <c r="D21" s="37" t="s">
        <v>30</v>
      </c>
      <c r="E21" s="30" t="s">
        <v>8</v>
      </c>
      <c r="F21" s="55">
        <v>8.76</v>
      </c>
      <c r="G21" s="43" t="s">
        <v>38</v>
      </c>
      <c r="H21" s="41">
        <v>26.28</v>
      </c>
      <c r="I21" s="39">
        <v>38176</v>
      </c>
    </row>
    <row r="22" spans="1:9" s="1" customFormat="1" ht="21" customHeight="1">
      <c r="A22" s="31">
        <v>19</v>
      </c>
      <c r="B22" s="48" t="s">
        <v>57</v>
      </c>
      <c r="C22" s="2"/>
      <c r="D22" s="42" t="s">
        <v>25</v>
      </c>
      <c r="E22" s="30" t="s">
        <v>8</v>
      </c>
      <c r="F22" s="55">
        <v>1.208</v>
      </c>
      <c r="G22" s="43" t="s">
        <v>24</v>
      </c>
      <c r="H22" s="41">
        <v>2.416</v>
      </c>
      <c r="I22" s="39">
        <v>38177</v>
      </c>
    </row>
    <row r="23" spans="1:9" s="1" customFormat="1" ht="21" customHeight="1">
      <c r="A23" s="31">
        <v>20</v>
      </c>
      <c r="B23" s="48" t="s">
        <v>58</v>
      </c>
      <c r="C23" s="2"/>
      <c r="D23" s="37" t="s">
        <v>10</v>
      </c>
      <c r="E23" s="30" t="s">
        <v>6</v>
      </c>
      <c r="F23" s="55">
        <v>4.739</v>
      </c>
      <c r="G23" s="43">
        <v>2</v>
      </c>
      <c r="H23" s="41">
        <v>9.478</v>
      </c>
      <c r="I23" s="39">
        <v>38204</v>
      </c>
    </row>
    <row r="24" spans="1:9" s="1" customFormat="1" ht="21" customHeight="1">
      <c r="A24" s="31">
        <v>21</v>
      </c>
      <c r="B24" s="48" t="s">
        <v>59</v>
      </c>
      <c r="C24" s="2"/>
      <c r="D24" s="37" t="s">
        <v>32</v>
      </c>
      <c r="E24" s="30" t="s">
        <v>8</v>
      </c>
      <c r="F24" s="55">
        <v>5.5</v>
      </c>
      <c r="G24" s="43" t="s">
        <v>66</v>
      </c>
      <c r="H24" s="41">
        <v>5.5</v>
      </c>
      <c r="I24" s="39">
        <v>38254</v>
      </c>
    </row>
    <row r="25" spans="1:9" s="1" customFormat="1" ht="21" customHeight="1">
      <c r="A25" s="31">
        <v>22</v>
      </c>
      <c r="B25" s="48" t="s">
        <v>52</v>
      </c>
      <c r="C25" s="2"/>
      <c r="D25" s="37" t="s">
        <v>29</v>
      </c>
      <c r="E25" s="30" t="s">
        <v>8</v>
      </c>
      <c r="F25" s="55">
        <v>9.89</v>
      </c>
      <c r="G25" s="43" t="s">
        <v>9</v>
      </c>
      <c r="H25" s="41">
        <v>9.89</v>
      </c>
      <c r="I25" s="39">
        <v>38261</v>
      </c>
    </row>
    <row r="26" spans="1:9" s="1" customFormat="1" ht="21" customHeight="1">
      <c r="A26" s="31">
        <v>23</v>
      </c>
      <c r="B26" s="48" t="s">
        <v>60</v>
      </c>
      <c r="C26" s="2"/>
      <c r="D26" s="37" t="s">
        <v>30</v>
      </c>
      <c r="E26" s="30" t="s">
        <v>8</v>
      </c>
      <c r="F26" s="55">
        <v>44.615</v>
      </c>
      <c r="G26" s="43" t="s">
        <v>26</v>
      </c>
      <c r="H26" s="41">
        <v>89.23</v>
      </c>
      <c r="I26" s="39">
        <v>38268</v>
      </c>
    </row>
    <row r="27" spans="1:9" s="1" customFormat="1" ht="21" customHeight="1">
      <c r="A27" s="31">
        <v>24</v>
      </c>
      <c r="B27" s="48" t="s">
        <v>61</v>
      </c>
      <c r="C27" s="2"/>
      <c r="D27" s="37" t="s">
        <v>33</v>
      </c>
      <c r="E27" s="30" t="s">
        <v>8</v>
      </c>
      <c r="F27" s="55">
        <v>2.246</v>
      </c>
      <c r="G27" s="43" t="s">
        <v>38</v>
      </c>
      <c r="H27" s="41">
        <v>6.738</v>
      </c>
      <c r="I27" s="39">
        <v>38282</v>
      </c>
    </row>
    <row r="28" spans="1:9" s="1" customFormat="1" ht="21" customHeight="1">
      <c r="A28" s="31">
        <v>25</v>
      </c>
      <c r="B28" s="48" t="s">
        <v>62</v>
      </c>
      <c r="C28" s="2"/>
      <c r="D28" s="37" t="s">
        <v>76</v>
      </c>
      <c r="E28" s="30" t="s">
        <v>12</v>
      </c>
      <c r="F28" s="55" t="s">
        <v>77</v>
      </c>
      <c r="G28" s="43" t="s">
        <v>78</v>
      </c>
      <c r="H28" s="41">
        <v>54.3</v>
      </c>
      <c r="I28" s="39">
        <v>38303</v>
      </c>
    </row>
    <row r="29" spans="1:9" s="1" customFormat="1" ht="21" customHeight="1">
      <c r="A29" s="31">
        <v>26</v>
      </c>
      <c r="B29" s="48" t="s">
        <v>63</v>
      </c>
      <c r="C29" s="2"/>
      <c r="D29" s="42" t="s">
        <v>67</v>
      </c>
      <c r="E29" s="30" t="s">
        <v>8</v>
      </c>
      <c r="F29" s="55" t="s">
        <v>79</v>
      </c>
      <c r="G29" s="43">
        <v>3</v>
      </c>
      <c r="H29" s="38">
        <v>3.596</v>
      </c>
      <c r="I29" s="39">
        <v>38338</v>
      </c>
    </row>
    <row r="30" spans="1:9" s="1" customFormat="1" ht="21" customHeight="1">
      <c r="A30" s="31">
        <v>27</v>
      </c>
      <c r="B30" s="48" t="s">
        <v>64</v>
      </c>
      <c r="C30" s="2"/>
      <c r="D30" s="42" t="s">
        <v>67</v>
      </c>
      <c r="E30" s="30" t="s">
        <v>8</v>
      </c>
      <c r="F30" s="55">
        <v>1</v>
      </c>
      <c r="G30" s="43">
        <v>1</v>
      </c>
      <c r="H30" s="38">
        <v>1</v>
      </c>
      <c r="I30" s="39">
        <v>38352</v>
      </c>
    </row>
    <row r="31" spans="1:9" s="1" customFormat="1" ht="21" customHeight="1">
      <c r="A31" s="31">
        <v>28</v>
      </c>
      <c r="B31" s="48" t="s">
        <v>65</v>
      </c>
      <c r="C31" s="2"/>
      <c r="D31" s="47" t="s">
        <v>39</v>
      </c>
      <c r="E31" s="30" t="s">
        <v>12</v>
      </c>
      <c r="F31" s="55">
        <v>1.5</v>
      </c>
      <c r="G31" s="43">
        <v>1</v>
      </c>
      <c r="H31" s="38">
        <v>1.5</v>
      </c>
      <c r="I31" s="39">
        <v>38352</v>
      </c>
    </row>
    <row r="32" spans="1:9" s="6" customFormat="1" ht="63.75">
      <c r="A32" s="4"/>
      <c r="B32" s="34"/>
      <c r="C32" s="29"/>
      <c r="D32" s="29"/>
      <c r="E32" s="31"/>
      <c r="F32" s="32"/>
      <c r="G32" s="53" t="s">
        <v>83</v>
      </c>
      <c r="H32" s="36">
        <f>SUM(H4:H31)</f>
        <v>1366.3830600000001</v>
      </c>
      <c r="I32" s="5"/>
    </row>
    <row r="33" ht="34.5" customHeight="1"/>
    <row r="34" spans="1:8" s="15" customFormat="1" ht="34.5" customHeight="1">
      <c r="A34" s="9"/>
      <c r="B34" s="10"/>
      <c r="C34" s="11"/>
      <c r="D34" s="12" t="s">
        <v>82</v>
      </c>
      <c r="E34" s="13" t="s">
        <v>13</v>
      </c>
      <c r="F34" s="13" t="s">
        <v>14</v>
      </c>
      <c r="G34" s="14"/>
      <c r="H34" s="11"/>
    </row>
    <row r="35" spans="4:8" ht="12.75">
      <c r="D35" s="19" t="s">
        <v>15</v>
      </c>
      <c r="E35" s="20">
        <f>SUMIF(E4:E32,"=DG",H4:H32)</f>
        <v>1126.1950000000002</v>
      </c>
      <c r="F35" s="17">
        <f>COUNTIF(E4:E32,"DG")</f>
        <v>18</v>
      </c>
      <c r="G35" s="21"/>
      <c r="H35" s="16"/>
    </row>
    <row r="36" spans="4:8" ht="12.75">
      <c r="D36" s="19" t="s">
        <v>12</v>
      </c>
      <c r="E36" s="20">
        <f>SUMIF(E4:E32,"=FO",H4:H32)</f>
        <v>68.3</v>
      </c>
      <c r="F36" s="17">
        <f>COUNTIF(E4:E32,"FO")</f>
        <v>3</v>
      </c>
      <c r="G36" s="21"/>
      <c r="H36" s="16"/>
    </row>
    <row r="37" spans="4:8" ht="12.75">
      <c r="D37" s="7" t="s">
        <v>22</v>
      </c>
      <c r="E37" s="20">
        <f>SUMIF(E4:E32,"=HES",H4:H32)</f>
        <v>66.71806</v>
      </c>
      <c r="F37" s="17">
        <f>COUNTIF(E4:E32,"HES")</f>
        <v>4</v>
      </c>
      <c r="G37" s="21"/>
      <c r="H37" s="16"/>
    </row>
    <row r="38" spans="4:8" ht="12.75">
      <c r="D38" s="19" t="s">
        <v>16</v>
      </c>
      <c r="E38" s="20">
        <f>SUMIF(E4:E32,"=İTHAL KÖMÜR",H4:H32)</f>
        <v>45</v>
      </c>
      <c r="F38" s="17">
        <f>COUNTIF(E4:E32,"İTHAL KÖMÜR")</f>
        <v>1</v>
      </c>
      <c r="G38" s="21"/>
      <c r="H38" s="16"/>
    </row>
    <row r="39" spans="4:8" ht="12.75">
      <c r="D39" s="19" t="s">
        <v>70</v>
      </c>
      <c r="E39" s="20">
        <f>SUMIF(E4:E32,"=LPG",H4:H32)</f>
        <v>10.4</v>
      </c>
      <c r="F39" s="17">
        <f>COUNTIF(E4:E32,"LPG")</f>
        <v>1</v>
      </c>
      <c r="G39" s="21"/>
      <c r="H39" s="16"/>
    </row>
    <row r="40" spans="4:8" ht="12.75">
      <c r="D40" s="19" t="s">
        <v>74</v>
      </c>
      <c r="E40" s="20">
        <f>SUMIF(E4:E32,"=NAFTA",H4:H32)</f>
        <v>49.77</v>
      </c>
      <c r="F40" s="17">
        <f>COUNTIF(E4:E32,"NAFTA")</f>
        <v>1</v>
      </c>
      <c r="G40" s="21"/>
      <c r="H40" s="16"/>
    </row>
    <row r="41" spans="4:8" ht="14.25">
      <c r="D41" s="22" t="s">
        <v>17</v>
      </c>
      <c r="E41" s="23">
        <f>SUM(E35:E40)</f>
        <v>1366.3830600000001</v>
      </c>
      <c r="F41" s="24">
        <f>SUM(F35:F40)</f>
        <v>28</v>
      </c>
      <c r="G41" s="21"/>
      <c r="H41" s="16"/>
    </row>
    <row r="42" spans="5:7" ht="12.75">
      <c r="E42" s="25"/>
      <c r="G42" s="26"/>
    </row>
    <row r="43" spans="4:7" ht="25.5">
      <c r="D43" s="12" t="s">
        <v>82</v>
      </c>
      <c r="E43" s="13" t="s">
        <v>13</v>
      </c>
      <c r="G43" s="26"/>
    </row>
    <row r="44" spans="4:7" ht="12.75">
      <c r="D44" s="49" t="s">
        <v>81</v>
      </c>
      <c r="E44" s="50">
        <f>SUM(E35+E36+E38+E39+E40)</f>
        <v>1299.6650000000002</v>
      </c>
      <c r="G44" s="26"/>
    </row>
    <row r="45" spans="4:7" ht="12.75">
      <c r="D45" s="49" t="s">
        <v>6</v>
      </c>
      <c r="E45" s="50">
        <f>E37</f>
        <v>66.71806</v>
      </c>
      <c r="G45" s="26"/>
    </row>
    <row r="46" spans="4:7" ht="15">
      <c r="D46" s="51" t="s">
        <v>35</v>
      </c>
      <c r="E46" s="52">
        <f>SUM(E44:E45)</f>
        <v>1366.3830600000001</v>
      </c>
      <c r="G46" s="26"/>
    </row>
    <row r="47" spans="5:7" ht="12.75">
      <c r="E47" s="25"/>
      <c r="G47" s="26"/>
    </row>
    <row r="48" spans="5:7" ht="12.75">
      <c r="E48" s="25"/>
      <c r="G48" s="26"/>
    </row>
    <row r="49" spans="5:7" ht="12.75">
      <c r="E49" s="25"/>
      <c r="G49" s="26"/>
    </row>
    <row r="50" spans="5:7" ht="12.75">
      <c r="E50" s="25"/>
      <c r="G50" s="26"/>
    </row>
    <row r="51" spans="5:7" ht="12.75">
      <c r="E51" s="25"/>
      <c r="G51" s="26"/>
    </row>
    <row r="52" spans="5:7" ht="12.75">
      <c r="E52" s="25"/>
      <c r="G52" s="26"/>
    </row>
    <row r="53" spans="5:7" ht="12.75">
      <c r="E53" s="25"/>
      <c r="G53" s="26"/>
    </row>
    <row r="54" spans="5:7" ht="12.75">
      <c r="E54" s="25"/>
      <c r="G54" s="26"/>
    </row>
    <row r="55" spans="5:7" ht="12.75">
      <c r="E55" s="25"/>
      <c r="G55" s="26"/>
    </row>
    <row r="56" spans="5:7" ht="12.75">
      <c r="E56" s="25"/>
      <c r="G56" s="26"/>
    </row>
    <row r="57" spans="5:7" ht="12.75">
      <c r="E57" s="25"/>
      <c r="G57" s="26"/>
    </row>
    <row r="58" spans="1:8" s="8" customFormat="1" ht="36" customHeight="1">
      <c r="A58" s="27"/>
      <c r="B58" s="35"/>
      <c r="C58" s="35"/>
      <c r="D58" s="57"/>
      <c r="E58" s="57"/>
      <c r="F58" s="57"/>
      <c r="G58" s="57"/>
      <c r="H58" s="28"/>
    </row>
  </sheetData>
  <sheetProtection/>
  <autoFilter ref="A3:I32"/>
  <mergeCells count="2">
    <mergeCell ref="D58:G58"/>
    <mergeCell ref="A2:I2"/>
  </mergeCells>
  <printOptions/>
  <pageMargins left="0.8267716535433072" right="0.4724409448818898" top="0.31496062992125984" bottom="0.2755905511811024" header="0.15748031496062992" footer="0.15748031496062992"/>
  <pageSetup horizontalDpi="300" verticalDpi="300" orientation="landscape" paperSize="9" scale="40" r:id="rId2"/>
  <headerFooter alignWithMargins="0">
    <oddHeader>&amp;R&amp;D</oddHeader>
    <oddFooter>&amp;RHazırlayan:H.GÜLTEKİN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Enerji Yatırımları</dc:creator>
  <cp:keywords/>
  <dc:description/>
  <cp:lastModifiedBy>edincer</cp:lastModifiedBy>
  <cp:lastPrinted>2012-06-18T08:47:10Z</cp:lastPrinted>
  <dcterms:created xsi:type="dcterms:W3CDTF">2011-12-09T09:41:59Z</dcterms:created>
  <dcterms:modified xsi:type="dcterms:W3CDTF">2012-09-04T11:09:43Z</dcterms:modified>
  <cp:category/>
  <cp:version/>
  <cp:contentType/>
  <cp:contentStatus/>
</cp:coreProperties>
</file>