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5955" windowWidth="15480" windowHeight="6000" activeTab="0"/>
  </bookViews>
  <sheets>
    <sheet name="2006 Yılı Enerji Yatırımları" sheetId="1" r:id="rId1"/>
  </sheets>
  <definedNames>
    <definedName name="_xlnm._FilterDatabase" localSheetId="0" hidden="1">'2006 Yılı Enerji Yatırımları'!$A$3:$I$50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hgultekin:
</t>
        </r>
        <r>
          <rPr>
            <sz val="8"/>
            <color indexed="8"/>
            <rFont val="Times New Roman"/>
            <family val="1"/>
          </rPr>
          <t>Eski Makine Söküldü.</t>
        </r>
      </text>
    </comment>
  </commentList>
</comments>
</file>

<file path=xl/sharedStrings.xml><?xml version="1.0" encoding="utf-8"?>
<sst xmlns="http://schemas.openxmlformats.org/spreadsheetml/2006/main" count="195" uniqueCount="93">
  <si>
    <t>SIRA NO</t>
  </si>
  <si>
    <t>ŞİRKET ADI</t>
  </si>
  <si>
    <t>YAKIT CİNSİ</t>
  </si>
  <si>
    <r>
      <t>ÜNİTE GÜCÜ MW</t>
    </r>
    <r>
      <rPr>
        <b/>
        <vertAlign val="subscript"/>
        <sz val="10"/>
        <rFont val="Arial"/>
        <family val="2"/>
      </rPr>
      <t>e</t>
    </r>
  </si>
  <si>
    <t>ÜNİTE SAYISI</t>
  </si>
  <si>
    <t xml:space="preserve">  GEÇİCİ KABULTARİHİ</t>
  </si>
  <si>
    <t>HES</t>
  </si>
  <si>
    <t>DG</t>
  </si>
  <si>
    <t>1BT</t>
  </si>
  <si>
    <t>RES</t>
  </si>
  <si>
    <t>AYDIN</t>
  </si>
  <si>
    <t>ÇÖP GAZI</t>
  </si>
  <si>
    <t>KIRKLARELİ</t>
  </si>
  <si>
    <t>JEOTERMAL</t>
  </si>
  <si>
    <t>KURULU GÜCÜ MW</t>
  </si>
  <si>
    <t xml:space="preserve"> KABUL ADET </t>
  </si>
  <si>
    <t xml:space="preserve">DG </t>
  </si>
  <si>
    <t>LİNYİT</t>
  </si>
  <si>
    <t>TOPLAM:</t>
  </si>
  <si>
    <t>İL</t>
  </si>
  <si>
    <t>SANTRAL ADI</t>
  </si>
  <si>
    <t>ADANA</t>
  </si>
  <si>
    <t xml:space="preserve">HES  </t>
  </si>
  <si>
    <t>ANTALYA</t>
  </si>
  <si>
    <t>BALIKESİR</t>
  </si>
  <si>
    <t>2GM</t>
  </si>
  <si>
    <t>KOCAELİ</t>
  </si>
  <si>
    <t>2GT</t>
  </si>
  <si>
    <t>UŞAK</t>
  </si>
  <si>
    <t>1GM</t>
  </si>
  <si>
    <t>KAHRAMANMARAŞ</t>
  </si>
  <si>
    <t>ANKARA</t>
  </si>
  <si>
    <t>İZMİR</t>
  </si>
  <si>
    <t>KAYSERİ</t>
  </si>
  <si>
    <t>MUĞLA</t>
  </si>
  <si>
    <t>SAKARYA</t>
  </si>
  <si>
    <t>BİYOGAZ</t>
  </si>
  <si>
    <t>MERSİN</t>
  </si>
  <si>
    <t>TOPLAM</t>
  </si>
  <si>
    <t>TEKİRDAĞ</t>
  </si>
  <si>
    <t>OSMANİYE</t>
  </si>
  <si>
    <t>ŞANLIURFA</t>
  </si>
  <si>
    <t>3GM</t>
  </si>
  <si>
    <t>ELBİSTAN B TERMİK SANTRALİ</t>
  </si>
  <si>
    <t>TEKTUĞ ELEKTRİK ENERJİSİ ÜRETİM A. Ş.</t>
  </si>
  <si>
    <t>NUH ENERJİ ELEKTRİK ÜRETİM A.Ş.</t>
  </si>
  <si>
    <t>ALTEK ALARKO</t>
  </si>
  <si>
    <t>EKOTEN TEKSTİL SAN. VE TİC. A.Ş.(KOJEN)</t>
  </si>
  <si>
    <t>ERAK GİYİM SAN. VE TİC. A.Ş.(KOJEN)</t>
  </si>
  <si>
    <t>AYDIN ÖRME SAN VE TİC. A.Ş.(KOJEN)</t>
  </si>
  <si>
    <t>ŞANLIURFA GR I-II</t>
  </si>
  <si>
    <t>MARMARA ELEKTRİK ÜRETİM  A.Ş. (KOJEN)</t>
  </si>
  <si>
    <t>MARMARA PAMUKLU MENSUCAT SAN. VE TİC. A.Ş.(KOJEN)</t>
  </si>
  <si>
    <t>ENTEK ELEKTRİK ÜRETİMİ A.Ş.</t>
  </si>
  <si>
    <t>ELSE TEKSTİL SAN. VE TİC. A.Ş.(KOJEN)</t>
  </si>
  <si>
    <t>BARES ELEKTRİK ÜRETİM A.Ş.</t>
  </si>
  <si>
    <t>SÖNMEZ ELEKTRİK ÜRETİM SAN. VE TİC. A. Ş.(KOJEN)</t>
  </si>
  <si>
    <t>DENİZLİ ÇİMENTO T. AŞ.(YAKIT DÖNÜŞÜMÜ FO→DG)</t>
  </si>
  <si>
    <t>BEREKET ENERJİ ÜRETİM A.Ş.</t>
  </si>
  <si>
    <t>MENDERES GEOTHERMAL ELEKTRİK ÜRETİM A.Ş.</t>
  </si>
  <si>
    <t>KASTAMONU ENTEGRE AĞAÇ SAN. VE TİC. A.Ş.(KOJEN)</t>
  </si>
  <si>
    <t>MOLU ENERJİ ÜRETİM ANONİM ŞİRKETİ</t>
  </si>
  <si>
    <t>AMYLUM NİŞASTA SAN. VE TİC. A.Ş.(KOJEN)</t>
  </si>
  <si>
    <t>BOZ ENERJİ ELEKTRİK ÜRETİM A.Ş.</t>
  </si>
  <si>
    <t xml:space="preserve">YENİ ADANA İMAR İNŞAAT TİC. A.Ş. </t>
  </si>
  <si>
    <t>ŞIK MAKAS OTOP. GİYİM SAN. VE TİC. A.Ş.(KOJEN)</t>
  </si>
  <si>
    <t>SU ENERJİ SAN. A.Ş.</t>
  </si>
  <si>
    <t>ANTALYA ENERJİ ÜRETİM A.Ş.(KOJEN)</t>
  </si>
  <si>
    <t>HAYAT TEM. VE SAĞLIK ÜRÜNLERİ SAN. VE TİC. A. Ş.(KOJEN)</t>
  </si>
  <si>
    <t>EKOLOJİK ENERJİ LTD. ŞTİ.(KOJEN)</t>
  </si>
  <si>
    <t>EROĞLU GİYİM SAN. TİC. LTD. ŞTİ.(KOJEN)</t>
  </si>
  <si>
    <t>EKİN HİDRO ELEKTRİK ÜRETİM LTD. ŞTİ.</t>
  </si>
  <si>
    <t>ERE HİDROELEKTRİK ÜRETİM VE TİC. A.Ş.</t>
  </si>
  <si>
    <t>CAMİŞ ELEKTRİK ÜRETİM A.Ş.(KOJEN)</t>
  </si>
  <si>
    <t>YILDIZ ENTEGRE AĞAÇ SAN. VE TİC. A. Ş.(KOJEN)</t>
  </si>
  <si>
    <t>ÇERKEZKÖY ENERJİ ELEKTRİK ÜRETİM A.Ş.(KOJEN)</t>
  </si>
  <si>
    <t>ITC – KA ENERJİ ÜRETİM SAN. VE TİC. A. Ş.</t>
  </si>
  <si>
    <t>ÇIRAĞAN SARAYI VE İŞL. GELİŞTİRME İNŞ. VE TURİZM A.Ş.(KOJEN)</t>
  </si>
  <si>
    <t>MARE MANASTIR RÜZGAR ENERJİ SANTRALI SAN. VE TİC. A.Ş.</t>
  </si>
  <si>
    <t>ERTÜRK ELEKTRİK ÜRETİM A.Ş.</t>
  </si>
  <si>
    <t>AKMAYA SAN. VE TİC. A.Ş.(KOJEN)</t>
  </si>
  <si>
    <t>BURGAZ ELEKTRİK ÜRETİM A.Ş.(KOJEN)</t>
  </si>
  <si>
    <t>1GT</t>
  </si>
  <si>
    <t>İSTANBUL</t>
  </si>
  <si>
    <t>DENİZLİ</t>
  </si>
  <si>
    <t>2,986+1,617</t>
  </si>
  <si>
    <t>4GT</t>
  </si>
  <si>
    <r>
      <t>İLAVE KURULU GÜÇ MW</t>
    </r>
    <r>
      <rPr>
        <b/>
        <vertAlign val="subscript"/>
        <sz val="10"/>
        <rFont val="Arial"/>
        <family val="2"/>
      </rPr>
      <t>e</t>
    </r>
  </si>
  <si>
    <t>TERMİK</t>
  </si>
  <si>
    <t>ÇÖP, BİYOGAZ, ATIK</t>
  </si>
  <si>
    <t xml:space="preserve">YAKIT TÜRÜ </t>
  </si>
  <si>
    <t>2006 YILI ENERJİ YATIRIMLARI</t>
  </si>
  <si>
    <t>İLAVE KURULU GÜÇ TOPLAMI (MW)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</si>
</sst>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"/>
    <numFmt numFmtId="165" formatCode="dd/mm/yyyy;@"/>
  </numFmts>
  <fonts count="53">
    <font>
      <sz val="10"/>
      <name val="Arial Tur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8"/>
      <name val="Arial"/>
      <family val="2"/>
    </font>
    <font>
      <b/>
      <sz val="8"/>
      <name val="Arial Tur"/>
      <family val="0"/>
    </font>
    <font>
      <b/>
      <vertAlign val="superscript"/>
      <sz val="12"/>
      <color indexed="10"/>
      <name val="Arial Tur"/>
      <family val="0"/>
    </font>
    <font>
      <b/>
      <sz val="10"/>
      <name val="Arial Tur"/>
      <family val="0"/>
    </font>
    <font>
      <b/>
      <i/>
      <sz val="10"/>
      <name val="Arial Tur"/>
      <family val="0"/>
    </font>
    <font>
      <i/>
      <sz val="10"/>
      <name val="Arial Tur"/>
      <family val="0"/>
    </font>
    <font>
      <b/>
      <i/>
      <sz val="11"/>
      <name val="Arial Tur"/>
      <family val="0"/>
    </font>
    <font>
      <u val="single"/>
      <sz val="10"/>
      <name val="Arial Tur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vertAlign val="superscript"/>
      <sz val="12"/>
      <color rgb="FFFF0000"/>
      <name val="Arial Tu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 shrinkToFit="1"/>
    </xf>
    <xf numFmtId="164" fontId="4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52" fillId="33" borderId="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shrinkToFit="1"/>
    </xf>
    <xf numFmtId="164" fontId="10" fillId="33" borderId="10" xfId="0" applyNumberFormat="1" applyFont="1" applyFill="1" applyBorder="1" applyAlignment="1">
      <alignment horizontal="center" vertical="center" wrapText="1"/>
    </xf>
    <xf numFmtId="164" fontId="9" fillId="33" borderId="0" xfId="0" applyNumberFormat="1" applyFont="1" applyFill="1" applyBorder="1" applyAlignment="1">
      <alignment horizontal="left" vertical="center" wrapText="1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shrinkToFit="1"/>
    </xf>
    <xf numFmtId="1" fontId="11" fillId="33" borderId="10" xfId="0" applyNumberFormat="1" applyFont="1" applyFill="1" applyBorder="1" applyAlignment="1">
      <alignment horizontal="center" vertical="center" wrapText="1"/>
    </xf>
    <xf numFmtId="164" fontId="7" fillId="33" borderId="0" xfId="0" applyNumberFormat="1" applyFont="1" applyFill="1" applyAlignment="1">
      <alignment horizontal="center" vertical="center" wrapText="1"/>
    </xf>
    <xf numFmtId="0" fontId="0" fillId="33" borderId="0" xfId="0" applyFill="1" applyAlignment="1">
      <alignment/>
    </xf>
    <xf numFmtId="164" fontId="11" fillId="33" borderId="10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1" fillId="33" borderId="10" xfId="0" applyFont="1" applyFill="1" applyBorder="1" applyAlignment="1">
      <alignment horizontal="center" vertical="center"/>
    </xf>
    <xf numFmtId="164" fontId="11" fillId="33" borderId="10" xfId="0" applyNumberFormat="1" applyFont="1" applyFill="1" applyBorder="1" applyAlignment="1">
      <alignment horizontal="center" vertical="center"/>
    </xf>
    <xf numFmtId="164" fontId="0" fillId="33" borderId="0" xfId="0" applyNumberFormat="1" applyFill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164" fontId="12" fillId="33" borderId="10" xfId="0" applyNumberFormat="1" applyFont="1" applyFill="1" applyBorder="1" applyAlignment="1">
      <alignment horizontal="center" vertical="center"/>
    </xf>
    <xf numFmtId="1" fontId="12" fillId="33" borderId="10" xfId="0" applyNumberFormat="1" applyFont="1" applyFill="1" applyBorder="1" applyAlignment="1">
      <alignment horizontal="center" vertical="center"/>
    </xf>
    <xf numFmtId="2" fontId="0" fillId="33" borderId="0" xfId="0" applyNumberFormat="1" applyFill="1" applyAlignment="1">
      <alignment horizontal="center"/>
    </xf>
    <xf numFmtId="1" fontId="0" fillId="33" borderId="0" xfId="0" applyNumberFormat="1" applyFill="1" applyAlignment="1">
      <alignment horizontal="center"/>
    </xf>
    <xf numFmtId="0" fontId="0" fillId="33" borderId="0" xfId="0" applyFont="1" applyFill="1" applyAlignment="1">
      <alignment horizontal="center"/>
    </xf>
    <xf numFmtId="164" fontId="0" fillId="33" borderId="0" xfId="0" applyNumberFormat="1" applyFont="1" applyFill="1" applyAlignment="1">
      <alignment horizontal="center"/>
    </xf>
    <xf numFmtId="0" fontId="0" fillId="33" borderId="10" xfId="0" applyFill="1" applyBorder="1" applyAlignment="1">
      <alignment vertical="center" shrinkToFit="1"/>
    </xf>
    <xf numFmtId="0" fontId="3" fillId="33" borderId="10" xfId="0" applyFont="1" applyFill="1" applyBorder="1" applyAlignment="1">
      <alignment horizontal="center" vertical="center" shrinkToFit="1"/>
    </xf>
    <xf numFmtId="164" fontId="3" fillId="33" borderId="10" xfId="0" applyNumberFormat="1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wrapText="1" shrinkToFit="1"/>
    </xf>
    <xf numFmtId="164" fontId="0" fillId="33" borderId="10" xfId="0" applyNumberFormat="1" applyFont="1" applyFill="1" applyBorder="1" applyAlignment="1">
      <alignment horizontal="center" vertical="center" shrinkToFit="1"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vertical="center" wrapText="1" shrinkToFit="1"/>
    </xf>
    <xf numFmtId="0" fontId="0" fillId="33" borderId="0" xfId="0" applyFont="1" applyFill="1" applyAlignment="1">
      <alignment wrapText="1"/>
    </xf>
    <xf numFmtId="164" fontId="9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shrinkToFit="1"/>
    </xf>
    <xf numFmtId="14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left" vertical="center" wrapText="1" shrinkToFit="1"/>
    </xf>
    <xf numFmtId="14" fontId="3" fillId="33" borderId="10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shrinkToFit="1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164" fontId="0" fillId="0" borderId="10" xfId="0" applyNumberFormat="1" applyBorder="1" applyAlignment="1">
      <alignment horizontal="center" vertical="center"/>
    </xf>
    <xf numFmtId="0" fontId="50" fillId="0" borderId="10" xfId="0" applyFont="1" applyBorder="1" applyAlignment="1">
      <alignment horizontal="left" vertical="center"/>
    </xf>
    <xf numFmtId="164" fontId="50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wrapText="1"/>
    </xf>
    <xf numFmtId="0" fontId="2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2006 YILI ENERJİ YATIRIMLARI</a:t>
            </a:r>
          </a:p>
        </c:rich>
      </c:tx>
      <c:layout>
        <c:manualLayout>
          <c:xMode val="factor"/>
          <c:yMode val="factor"/>
          <c:x val="0.0185"/>
          <c:y val="-0.011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25"/>
          <c:y val="0.35575"/>
          <c:w val="0.83875"/>
          <c:h val="0.64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'2006 Yılı Enerji Yatırımları'!$D$63:$D$67</c:f>
              <c:strCache/>
            </c:strRef>
          </c:cat>
          <c:val>
            <c:numRef>
              <c:f>'2006 Yılı Enerji Yatırımları'!$E$63:$E$67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1533525</xdr:colOff>
      <xdr:row>70</xdr:row>
      <xdr:rowOff>95250</xdr:rowOff>
    </xdr:from>
    <xdr:to>
      <xdr:col>6</xdr:col>
      <xdr:colOff>714375</xdr:colOff>
      <xdr:row>90</xdr:row>
      <xdr:rowOff>76200</xdr:rowOff>
    </xdr:to>
    <xdr:graphicFrame>
      <xdr:nvGraphicFramePr>
        <xdr:cNvPr id="1" name="Chart 2"/>
        <xdr:cNvGraphicFramePr/>
      </xdr:nvGraphicFramePr>
      <xdr:xfrm>
        <a:off x="2381250" y="18278475"/>
        <a:ext cx="65817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286625" cy="361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"/>
    </sheetView>
  </sheetViews>
  <sheetFormatPr defaultColWidth="9.00390625" defaultRowHeight="12.75"/>
  <cols>
    <col min="1" max="1" width="11.125" style="24" customWidth="1"/>
    <col min="2" max="2" width="25.00390625" style="40" customWidth="1"/>
    <col min="3" max="3" width="21.125" style="40" customWidth="1"/>
    <col min="4" max="4" width="19.125" style="21" bestFit="1" customWidth="1"/>
    <col min="5" max="5" width="15.00390625" style="24" customWidth="1"/>
    <col min="6" max="6" width="16.875" style="27" customWidth="1"/>
    <col min="7" max="7" width="11.125" style="24" customWidth="1"/>
    <col min="8" max="8" width="18.625" style="27" customWidth="1"/>
    <col min="9" max="9" width="18.125" style="21" bestFit="1" customWidth="1"/>
    <col min="10" max="16384" width="9.125" style="21" customWidth="1"/>
  </cols>
  <sheetData>
    <row r="1" ht="25.5" customHeight="1"/>
    <row r="2" spans="1:9" s="1" customFormat="1" ht="34.5" customHeight="1">
      <c r="A2" s="61" t="s">
        <v>91</v>
      </c>
      <c r="B2" s="61"/>
      <c r="C2" s="61"/>
      <c r="D2" s="61"/>
      <c r="E2" s="61"/>
      <c r="F2" s="61"/>
      <c r="G2" s="61"/>
      <c r="H2" s="61"/>
      <c r="I2" s="61"/>
    </row>
    <row r="3" spans="1:9" s="1" customFormat="1" ht="27">
      <c r="A3" s="2" t="s">
        <v>0</v>
      </c>
      <c r="B3" s="2" t="s">
        <v>1</v>
      </c>
      <c r="C3" s="2" t="s">
        <v>20</v>
      </c>
      <c r="D3" s="2" t="s">
        <v>19</v>
      </c>
      <c r="E3" s="2" t="s">
        <v>2</v>
      </c>
      <c r="F3" s="3" t="s">
        <v>3</v>
      </c>
      <c r="G3" s="2" t="s">
        <v>4</v>
      </c>
      <c r="H3" s="3" t="s">
        <v>87</v>
      </c>
      <c r="I3" s="2" t="s">
        <v>5</v>
      </c>
    </row>
    <row r="4" spans="1:9" s="1" customFormat="1" ht="21" customHeight="1">
      <c r="A4" s="38">
        <v>1</v>
      </c>
      <c r="B4" s="51" t="s">
        <v>47</v>
      </c>
      <c r="C4" s="2"/>
      <c r="D4" s="44" t="s">
        <v>32</v>
      </c>
      <c r="E4" s="4" t="s">
        <v>7</v>
      </c>
      <c r="F4" s="5">
        <v>1.932</v>
      </c>
      <c r="G4" s="58" t="s">
        <v>29</v>
      </c>
      <c r="H4" s="5">
        <v>1.932</v>
      </c>
      <c r="I4" s="45">
        <v>38764</v>
      </c>
    </row>
    <row r="5" spans="1:9" s="1" customFormat="1" ht="21" customHeight="1">
      <c r="A5" s="38">
        <v>2</v>
      </c>
      <c r="B5" s="51" t="s">
        <v>48</v>
      </c>
      <c r="C5" s="2"/>
      <c r="D5" s="47" t="s">
        <v>39</v>
      </c>
      <c r="E5" s="4" t="s">
        <v>7</v>
      </c>
      <c r="F5" s="5">
        <v>1.365</v>
      </c>
      <c r="G5" s="58" t="s">
        <v>29</v>
      </c>
      <c r="H5" s="5">
        <v>1.365</v>
      </c>
      <c r="I5" s="45">
        <v>38770</v>
      </c>
    </row>
    <row r="6" spans="1:9" s="1" customFormat="1" ht="21" customHeight="1">
      <c r="A6" s="38">
        <v>3</v>
      </c>
      <c r="B6" s="51" t="s">
        <v>46</v>
      </c>
      <c r="C6" s="2"/>
      <c r="D6" s="47" t="s">
        <v>12</v>
      </c>
      <c r="E6" s="36" t="s">
        <v>7</v>
      </c>
      <c r="F6" s="37">
        <v>21.89</v>
      </c>
      <c r="G6" s="50" t="s">
        <v>8</v>
      </c>
      <c r="H6" s="37">
        <v>21.89</v>
      </c>
      <c r="I6" s="45">
        <v>38771</v>
      </c>
    </row>
    <row r="7" spans="1:9" s="1" customFormat="1" ht="21" customHeight="1">
      <c r="A7" s="38">
        <v>4</v>
      </c>
      <c r="B7" s="51" t="s">
        <v>49</v>
      </c>
      <c r="C7" s="2"/>
      <c r="D7" s="46" t="s">
        <v>35</v>
      </c>
      <c r="E7" s="36" t="s">
        <v>7</v>
      </c>
      <c r="F7" s="49">
        <v>7.52</v>
      </c>
      <c r="G7" s="59" t="s">
        <v>82</v>
      </c>
      <c r="H7" s="49">
        <v>7.52</v>
      </c>
      <c r="I7" s="48">
        <v>38773</v>
      </c>
    </row>
    <row r="8" spans="1:9" s="1" customFormat="1" ht="21" customHeight="1">
      <c r="A8" s="38">
        <v>5</v>
      </c>
      <c r="B8" s="51" t="s">
        <v>50</v>
      </c>
      <c r="C8" s="2"/>
      <c r="D8" s="44" t="s">
        <v>41</v>
      </c>
      <c r="E8" s="36" t="s">
        <v>6</v>
      </c>
      <c r="F8" s="37">
        <v>51.8</v>
      </c>
      <c r="G8" s="50">
        <v>1</v>
      </c>
      <c r="H8" s="37">
        <v>51.8</v>
      </c>
      <c r="I8" s="45">
        <v>38777</v>
      </c>
    </row>
    <row r="9" spans="1:9" s="1" customFormat="1" ht="21" customHeight="1">
      <c r="A9" s="38">
        <v>6</v>
      </c>
      <c r="B9" s="51" t="s">
        <v>45</v>
      </c>
      <c r="C9" s="2"/>
      <c r="D9" s="47" t="s">
        <v>26</v>
      </c>
      <c r="E9" s="4" t="s">
        <v>7</v>
      </c>
      <c r="F9" s="37">
        <v>26.08</v>
      </c>
      <c r="G9" s="50" t="s">
        <v>8</v>
      </c>
      <c r="H9" s="5">
        <v>26.08</v>
      </c>
      <c r="I9" s="45">
        <v>38778</v>
      </c>
    </row>
    <row r="10" spans="1:9" s="1" customFormat="1" ht="21" customHeight="1">
      <c r="A10" s="38">
        <v>7</v>
      </c>
      <c r="B10" s="51" t="s">
        <v>51</v>
      </c>
      <c r="C10" s="2"/>
      <c r="D10" s="47" t="s">
        <v>39</v>
      </c>
      <c r="E10" s="4" t="s">
        <v>7</v>
      </c>
      <c r="F10" s="37">
        <v>8.73</v>
      </c>
      <c r="G10" s="50" t="s">
        <v>29</v>
      </c>
      <c r="H10" s="5">
        <v>8.73</v>
      </c>
      <c r="I10" s="45">
        <v>38820</v>
      </c>
    </row>
    <row r="11" spans="1:9" s="1" customFormat="1" ht="21" customHeight="1">
      <c r="A11" s="38">
        <v>8</v>
      </c>
      <c r="B11" s="51" t="s">
        <v>52</v>
      </c>
      <c r="C11" s="2"/>
      <c r="D11" s="47" t="s">
        <v>39</v>
      </c>
      <c r="E11" s="4" t="s">
        <v>7</v>
      </c>
      <c r="F11" s="37">
        <v>8.73</v>
      </c>
      <c r="G11" s="50" t="s">
        <v>29</v>
      </c>
      <c r="H11" s="5">
        <v>8.73</v>
      </c>
      <c r="I11" s="45">
        <v>38820</v>
      </c>
    </row>
    <row r="12" spans="1:9" s="1" customFormat="1" ht="21" customHeight="1">
      <c r="A12" s="38">
        <v>9</v>
      </c>
      <c r="B12" s="51" t="s">
        <v>53</v>
      </c>
      <c r="C12" s="2"/>
      <c r="D12" s="47" t="s">
        <v>26</v>
      </c>
      <c r="E12" s="4" t="s">
        <v>7</v>
      </c>
      <c r="F12" s="5">
        <v>47.62</v>
      </c>
      <c r="G12" s="58" t="s">
        <v>82</v>
      </c>
      <c r="H12" s="5">
        <v>47.62</v>
      </c>
      <c r="I12" s="45">
        <v>38821</v>
      </c>
    </row>
    <row r="13" spans="1:9" s="1" customFormat="1" ht="21" customHeight="1">
      <c r="A13" s="38">
        <v>10</v>
      </c>
      <c r="B13" s="51" t="s">
        <v>54</v>
      </c>
      <c r="C13" s="2"/>
      <c r="D13" s="47" t="s">
        <v>39</v>
      </c>
      <c r="E13" s="4" t="s">
        <v>7</v>
      </c>
      <c r="F13" s="5">
        <v>1.58</v>
      </c>
      <c r="G13" s="58" t="s">
        <v>25</v>
      </c>
      <c r="H13" s="5">
        <v>3.16</v>
      </c>
      <c r="I13" s="45">
        <v>38822</v>
      </c>
    </row>
    <row r="14" spans="1:9" s="1" customFormat="1" ht="21" customHeight="1">
      <c r="A14" s="38">
        <v>11</v>
      </c>
      <c r="B14" s="51" t="s">
        <v>55</v>
      </c>
      <c r="C14" s="2"/>
      <c r="D14" s="44" t="s">
        <v>24</v>
      </c>
      <c r="E14" s="36" t="s">
        <v>9</v>
      </c>
      <c r="F14" s="5">
        <v>1.5</v>
      </c>
      <c r="G14" s="58">
        <v>9</v>
      </c>
      <c r="H14" s="37">
        <v>13.5</v>
      </c>
      <c r="I14" s="45">
        <v>38827</v>
      </c>
    </row>
    <row r="15" spans="1:9" s="1" customFormat="1" ht="21" customHeight="1">
      <c r="A15" s="38">
        <v>12</v>
      </c>
      <c r="B15" s="51" t="s">
        <v>56</v>
      </c>
      <c r="C15" s="2"/>
      <c r="D15" s="44" t="s">
        <v>28</v>
      </c>
      <c r="E15" s="36" t="s">
        <v>7</v>
      </c>
      <c r="F15" s="5">
        <v>8.73</v>
      </c>
      <c r="G15" s="58" t="s">
        <v>25</v>
      </c>
      <c r="H15" s="37">
        <v>17.46</v>
      </c>
      <c r="I15" s="45">
        <v>38840</v>
      </c>
    </row>
    <row r="16" spans="1:9" s="1" customFormat="1" ht="21" customHeight="1">
      <c r="A16" s="38">
        <v>13</v>
      </c>
      <c r="B16" s="51" t="s">
        <v>57</v>
      </c>
      <c r="C16" s="2"/>
      <c r="D16" s="44" t="s">
        <v>84</v>
      </c>
      <c r="E16" s="36" t="s">
        <v>7</v>
      </c>
      <c r="F16" s="5">
        <v>14.045</v>
      </c>
      <c r="G16" s="58" t="s">
        <v>29</v>
      </c>
      <c r="H16" s="37">
        <f>-14.486+14.045</f>
        <v>-0.4410000000000007</v>
      </c>
      <c r="I16" s="45">
        <v>38841</v>
      </c>
    </row>
    <row r="17" spans="1:9" s="1" customFormat="1" ht="21" customHeight="1">
      <c r="A17" s="38">
        <v>14</v>
      </c>
      <c r="B17" s="51" t="s">
        <v>58</v>
      </c>
      <c r="C17" s="2"/>
      <c r="D17" s="46" t="s">
        <v>34</v>
      </c>
      <c r="E17" s="36" t="s">
        <v>6</v>
      </c>
      <c r="F17" s="5">
        <v>3.876</v>
      </c>
      <c r="G17" s="58">
        <v>3</v>
      </c>
      <c r="H17" s="37">
        <v>11.62</v>
      </c>
      <c r="I17" s="45">
        <v>38842</v>
      </c>
    </row>
    <row r="18" spans="1:9" s="1" customFormat="1" ht="21" customHeight="1">
      <c r="A18" s="38">
        <v>15</v>
      </c>
      <c r="B18" s="51" t="s">
        <v>59</v>
      </c>
      <c r="C18" s="2"/>
      <c r="D18" s="44" t="s">
        <v>10</v>
      </c>
      <c r="E18" s="36" t="s">
        <v>13</v>
      </c>
      <c r="F18" s="5">
        <v>7.951</v>
      </c>
      <c r="G18" s="50">
        <v>1</v>
      </c>
      <c r="H18" s="5">
        <v>7.951</v>
      </c>
      <c r="I18" s="45">
        <v>38847</v>
      </c>
    </row>
    <row r="19" spans="1:9" s="1" customFormat="1" ht="21" customHeight="1">
      <c r="A19" s="38">
        <v>16</v>
      </c>
      <c r="B19" s="51" t="s">
        <v>60</v>
      </c>
      <c r="C19" s="2"/>
      <c r="D19" s="44" t="s">
        <v>24</v>
      </c>
      <c r="E19" s="4" t="s">
        <v>7</v>
      </c>
      <c r="F19" s="5">
        <v>7.52</v>
      </c>
      <c r="G19" s="50" t="s">
        <v>82</v>
      </c>
      <c r="H19" s="5">
        <v>7.52</v>
      </c>
      <c r="I19" s="45">
        <v>38861</v>
      </c>
    </row>
    <row r="20" spans="1:9" s="1" customFormat="1" ht="21" customHeight="1">
      <c r="A20" s="38">
        <v>17</v>
      </c>
      <c r="B20" s="51" t="s">
        <v>55</v>
      </c>
      <c r="C20" s="2"/>
      <c r="D20" s="44" t="s">
        <v>24</v>
      </c>
      <c r="E20" s="36" t="s">
        <v>9</v>
      </c>
      <c r="F20" s="5">
        <v>1.5</v>
      </c>
      <c r="G20" s="58">
        <v>11</v>
      </c>
      <c r="H20" s="5">
        <v>16.5</v>
      </c>
      <c r="I20" s="45">
        <v>38863</v>
      </c>
    </row>
    <row r="21" spans="1:9" s="1" customFormat="1" ht="21" customHeight="1">
      <c r="A21" s="38">
        <v>18</v>
      </c>
      <c r="B21" s="51" t="s">
        <v>61</v>
      </c>
      <c r="C21" s="2"/>
      <c r="D21" s="44" t="s">
        <v>33</v>
      </c>
      <c r="E21" s="4" t="s">
        <v>6</v>
      </c>
      <c r="F21" s="5">
        <v>2.11</v>
      </c>
      <c r="G21" s="58">
        <v>2</v>
      </c>
      <c r="H21" s="5">
        <v>4.22</v>
      </c>
      <c r="I21" s="45">
        <v>38868</v>
      </c>
    </row>
    <row r="22" spans="1:9" s="1" customFormat="1" ht="21" customHeight="1">
      <c r="A22" s="38">
        <v>19</v>
      </c>
      <c r="B22" s="51" t="s">
        <v>62</v>
      </c>
      <c r="C22" s="2"/>
      <c r="D22" s="44" t="s">
        <v>21</v>
      </c>
      <c r="E22" s="36" t="s">
        <v>7</v>
      </c>
      <c r="F22" s="5">
        <v>14.25</v>
      </c>
      <c r="G22" s="50" t="s">
        <v>82</v>
      </c>
      <c r="H22" s="5">
        <v>14.25</v>
      </c>
      <c r="I22" s="45">
        <v>38877</v>
      </c>
    </row>
    <row r="23" spans="1:9" s="1" customFormat="1" ht="21" customHeight="1">
      <c r="A23" s="38">
        <v>20</v>
      </c>
      <c r="B23" s="51" t="s">
        <v>63</v>
      </c>
      <c r="C23" s="2"/>
      <c r="D23" s="44" t="s">
        <v>28</v>
      </c>
      <c r="E23" s="36" t="s">
        <v>7</v>
      </c>
      <c r="F23" s="5">
        <v>8.73</v>
      </c>
      <c r="G23" s="50" t="s">
        <v>29</v>
      </c>
      <c r="H23" s="37">
        <v>8.73</v>
      </c>
      <c r="I23" s="45">
        <v>38877</v>
      </c>
    </row>
    <row r="24" spans="1:9" s="1" customFormat="1" ht="21" customHeight="1">
      <c r="A24" s="38">
        <v>21</v>
      </c>
      <c r="B24" s="51" t="s">
        <v>64</v>
      </c>
      <c r="C24" s="2"/>
      <c r="D24" s="44" t="s">
        <v>21</v>
      </c>
      <c r="E24" s="36" t="s">
        <v>36</v>
      </c>
      <c r="F24" s="5">
        <v>0.803</v>
      </c>
      <c r="G24" s="50">
        <v>1</v>
      </c>
      <c r="H24" s="37">
        <v>0.803</v>
      </c>
      <c r="I24" s="45">
        <v>38877</v>
      </c>
    </row>
    <row r="25" spans="1:9" s="1" customFormat="1" ht="21" customHeight="1">
      <c r="A25" s="38">
        <v>22</v>
      </c>
      <c r="B25" s="51" t="s">
        <v>65</v>
      </c>
      <c r="C25" s="2"/>
      <c r="D25" s="47" t="s">
        <v>39</v>
      </c>
      <c r="E25" s="36" t="s">
        <v>7</v>
      </c>
      <c r="F25" s="5">
        <v>1.58</v>
      </c>
      <c r="G25" s="58" t="s">
        <v>29</v>
      </c>
      <c r="H25" s="5">
        <v>1.58</v>
      </c>
      <c r="I25" s="45">
        <v>38890</v>
      </c>
    </row>
    <row r="26" spans="1:9" s="1" customFormat="1" ht="21" customHeight="1">
      <c r="A26" s="38">
        <v>23</v>
      </c>
      <c r="B26" s="51" t="s">
        <v>43</v>
      </c>
      <c r="C26" s="2"/>
      <c r="D26" s="47" t="s">
        <v>30</v>
      </c>
      <c r="E26" s="36" t="s">
        <v>17</v>
      </c>
      <c r="F26" s="37">
        <v>360</v>
      </c>
      <c r="G26" s="50">
        <v>1</v>
      </c>
      <c r="H26" s="37">
        <v>360</v>
      </c>
      <c r="I26" s="45">
        <v>38891</v>
      </c>
    </row>
    <row r="27" spans="1:9" s="1" customFormat="1" ht="21" customHeight="1">
      <c r="A27" s="38">
        <v>24</v>
      </c>
      <c r="B27" s="51" t="s">
        <v>66</v>
      </c>
      <c r="C27" s="2"/>
      <c r="D27" s="44" t="s">
        <v>24</v>
      </c>
      <c r="E27" s="36" t="s">
        <v>6</v>
      </c>
      <c r="F27" s="5" t="s">
        <v>85</v>
      </c>
      <c r="G27" s="58">
        <v>2</v>
      </c>
      <c r="H27" s="4">
        <v>4.603</v>
      </c>
      <c r="I27" s="45">
        <v>38895</v>
      </c>
    </row>
    <row r="28" spans="1:9" s="1" customFormat="1" ht="21" customHeight="1">
      <c r="A28" s="38">
        <v>25</v>
      </c>
      <c r="B28" s="51" t="s">
        <v>67</v>
      </c>
      <c r="C28" s="2"/>
      <c r="D28" s="44" t="s">
        <v>23</v>
      </c>
      <c r="E28" s="36" t="s">
        <v>7</v>
      </c>
      <c r="F28" s="5">
        <v>8.73</v>
      </c>
      <c r="G28" s="58" t="s">
        <v>86</v>
      </c>
      <c r="H28" s="4">
        <v>34.92</v>
      </c>
      <c r="I28" s="45">
        <v>38897</v>
      </c>
    </row>
    <row r="29" spans="1:9" s="1" customFormat="1" ht="21" customHeight="1">
      <c r="A29" s="38">
        <v>26</v>
      </c>
      <c r="B29" s="51" t="s">
        <v>68</v>
      </c>
      <c r="C29" s="2"/>
      <c r="D29" s="47" t="s">
        <v>26</v>
      </c>
      <c r="E29" s="36" t="s">
        <v>7</v>
      </c>
      <c r="F29" s="5">
        <v>7.52</v>
      </c>
      <c r="G29" s="58" t="s">
        <v>27</v>
      </c>
      <c r="H29" s="37">
        <v>15.04</v>
      </c>
      <c r="I29" s="45">
        <v>38898</v>
      </c>
    </row>
    <row r="30" spans="1:9" s="1" customFormat="1" ht="21" customHeight="1">
      <c r="A30" s="38">
        <v>27</v>
      </c>
      <c r="B30" s="51" t="s">
        <v>58</v>
      </c>
      <c r="C30" s="2"/>
      <c r="D30" s="44" t="s">
        <v>21</v>
      </c>
      <c r="E30" s="36" t="s">
        <v>6</v>
      </c>
      <c r="F30" s="5">
        <v>13.3</v>
      </c>
      <c r="G30" s="58">
        <v>2</v>
      </c>
      <c r="H30" s="37">
        <v>26.6</v>
      </c>
      <c r="I30" s="45">
        <v>38929</v>
      </c>
    </row>
    <row r="31" spans="1:9" s="1" customFormat="1" ht="21" customHeight="1">
      <c r="A31" s="38">
        <v>28</v>
      </c>
      <c r="B31" s="51" t="s">
        <v>69</v>
      </c>
      <c r="C31" s="2"/>
      <c r="D31" s="47" t="s">
        <v>83</v>
      </c>
      <c r="E31" s="36" t="s">
        <v>11</v>
      </c>
      <c r="F31" s="5">
        <v>0.98</v>
      </c>
      <c r="G31" s="58">
        <v>1</v>
      </c>
      <c r="H31" s="37">
        <v>0.98</v>
      </c>
      <c r="I31" s="45">
        <v>38929</v>
      </c>
    </row>
    <row r="32" spans="1:9" s="1" customFormat="1" ht="21" customHeight="1">
      <c r="A32" s="38">
        <v>29</v>
      </c>
      <c r="B32" s="51" t="s">
        <v>70</v>
      </c>
      <c r="C32" s="2"/>
      <c r="D32" s="47" t="s">
        <v>39</v>
      </c>
      <c r="E32" s="36" t="s">
        <v>7</v>
      </c>
      <c r="F32" s="5">
        <v>1.165</v>
      </c>
      <c r="G32" s="58" t="s">
        <v>29</v>
      </c>
      <c r="H32" s="37">
        <v>1.165</v>
      </c>
      <c r="I32" s="45">
        <v>38930</v>
      </c>
    </row>
    <row r="33" spans="1:9" s="1" customFormat="1" ht="21" customHeight="1">
      <c r="A33" s="38">
        <v>30</v>
      </c>
      <c r="B33" s="51" t="s">
        <v>71</v>
      </c>
      <c r="C33" s="2"/>
      <c r="D33" s="44" t="s">
        <v>10</v>
      </c>
      <c r="E33" s="36" t="s">
        <v>6</v>
      </c>
      <c r="F33" s="5">
        <v>0.3</v>
      </c>
      <c r="G33" s="58">
        <v>2</v>
      </c>
      <c r="H33" s="37">
        <v>0.6</v>
      </c>
      <c r="I33" s="45">
        <v>38940</v>
      </c>
    </row>
    <row r="34" spans="1:9" s="1" customFormat="1" ht="21" customHeight="1">
      <c r="A34" s="38">
        <v>31</v>
      </c>
      <c r="B34" s="51" t="s">
        <v>72</v>
      </c>
      <c r="C34" s="2"/>
      <c r="D34" s="44" t="s">
        <v>23</v>
      </c>
      <c r="E34" s="36" t="s">
        <v>6</v>
      </c>
      <c r="F34" s="5">
        <v>7.716</v>
      </c>
      <c r="G34" s="58">
        <v>2</v>
      </c>
      <c r="H34" s="37">
        <v>15.432</v>
      </c>
      <c r="I34" s="45">
        <v>38968</v>
      </c>
    </row>
    <row r="35" spans="1:9" s="1" customFormat="1" ht="21" customHeight="1">
      <c r="A35" s="38">
        <v>32</v>
      </c>
      <c r="B35" s="51" t="s">
        <v>73</v>
      </c>
      <c r="C35" s="2"/>
      <c r="D35" s="46" t="s">
        <v>37</v>
      </c>
      <c r="E35" s="36" t="s">
        <v>7</v>
      </c>
      <c r="F35" s="5">
        <v>126.1</v>
      </c>
      <c r="G35" s="58" t="s">
        <v>82</v>
      </c>
      <c r="H35" s="37">
        <v>126.1</v>
      </c>
      <c r="I35" s="45">
        <v>38973</v>
      </c>
    </row>
    <row r="36" spans="1:9" s="1" customFormat="1" ht="21" customHeight="1">
      <c r="A36" s="38">
        <v>33</v>
      </c>
      <c r="B36" s="51" t="s">
        <v>43</v>
      </c>
      <c r="C36" s="2"/>
      <c r="D36" s="47" t="s">
        <v>30</v>
      </c>
      <c r="E36" s="36" t="s">
        <v>17</v>
      </c>
      <c r="F36" s="37">
        <v>360</v>
      </c>
      <c r="G36" s="50">
        <v>1</v>
      </c>
      <c r="H36" s="37">
        <v>360</v>
      </c>
      <c r="I36" s="45">
        <v>38977</v>
      </c>
    </row>
    <row r="37" spans="1:9" s="1" customFormat="1" ht="21" customHeight="1">
      <c r="A37" s="38">
        <v>34</v>
      </c>
      <c r="B37" s="51" t="s">
        <v>74</v>
      </c>
      <c r="C37" s="2"/>
      <c r="D37" s="47" t="s">
        <v>26</v>
      </c>
      <c r="E37" s="36" t="s">
        <v>7</v>
      </c>
      <c r="F37" s="5">
        <v>6.184</v>
      </c>
      <c r="G37" s="58" t="s">
        <v>82</v>
      </c>
      <c r="H37" s="37">
        <v>6.184</v>
      </c>
      <c r="I37" s="45">
        <v>38981</v>
      </c>
    </row>
    <row r="38" spans="1:9" s="1" customFormat="1" ht="21" customHeight="1">
      <c r="A38" s="38">
        <v>35</v>
      </c>
      <c r="B38" s="51" t="s">
        <v>75</v>
      </c>
      <c r="C38" s="2"/>
      <c r="D38" s="47" t="s">
        <v>39</v>
      </c>
      <c r="E38" s="36" t="s">
        <v>7</v>
      </c>
      <c r="F38" s="5">
        <v>49.164</v>
      </c>
      <c r="G38" s="58" t="s">
        <v>82</v>
      </c>
      <c r="H38" s="37">
        <v>49.164</v>
      </c>
      <c r="I38" s="45">
        <v>38996</v>
      </c>
    </row>
    <row r="39" spans="1:9" s="1" customFormat="1" ht="21" customHeight="1">
      <c r="A39" s="38">
        <v>36</v>
      </c>
      <c r="B39" s="51" t="s">
        <v>53</v>
      </c>
      <c r="C39" s="2"/>
      <c r="D39" s="47" t="s">
        <v>26</v>
      </c>
      <c r="E39" s="36" t="s">
        <v>7</v>
      </c>
      <c r="F39" s="5">
        <v>37</v>
      </c>
      <c r="G39" s="58" t="s">
        <v>8</v>
      </c>
      <c r="H39" s="37">
        <v>37</v>
      </c>
      <c r="I39" s="45">
        <v>39024</v>
      </c>
    </row>
    <row r="40" spans="1:9" s="1" customFormat="1" ht="21" customHeight="1">
      <c r="A40" s="38">
        <v>37</v>
      </c>
      <c r="B40" s="51" t="s">
        <v>76</v>
      </c>
      <c r="C40" s="2"/>
      <c r="D40" s="46" t="s">
        <v>31</v>
      </c>
      <c r="E40" s="36" t="s">
        <v>11</v>
      </c>
      <c r="F40" s="5">
        <v>1.413</v>
      </c>
      <c r="G40" s="58" t="s">
        <v>42</v>
      </c>
      <c r="H40" s="37">
        <v>4.239</v>
      </c>
      <c r="I40" s="45">
        <v>39024</v>
      </c>
    </row>
    <row r="41" spans="1:9" s="1" customFormat="1" ht="21" customHeight="1">
      <c r="A41" s="38">
        <v>38</v>
      </c>
      <c r="B41" s="51" t="s">
        <v>43</v>
      </c>
      <c r="C41" s="2"/>
      <c r="D41" s="47" t="s">
        <v>30</v>
      </c>
      <c r="E41" s="36" t="s">
        <v>17</v>
      </c>
      <c r="F41" s="37">
        <v>360</v>
      </c>
      <c r="G41" s="50">
        <v>1</v>
      </c>
      <c r="H41" s="37">
        <v>360</v>
      </c>
      <c r="I41" s="45">
        <v>39034</v>
      </c>
    </row>
    <row r="42" spans="1:9" s="1" customFormat="1" ht="21" customHeight="1">
      <c r="A42" s="38">
        <v>39</v>
      </c>
      <c r="B42" s="52" t="s">
        <v>72</v>
      </c>
      <c r="C42" s="2"/>
      <c r="D42" s="44" t="s">
        <v>23</v>
      </c>
      <c r="E42" s="36" t="s">
        <v>6</v>
      </c>
      <c r="F42" s="5">
        <v>7</v>
      </c>
      <c r="G42" s="58">
        <v>2</v>
      </c>
      <c r="H42" s="37">
        <v>14</v>
      </c>
      <c r="I42" s="45">
        <v>39037</v>
      </c>
    </row>
    <row r="43" spans="1:9" s="1" customFormat="1" ht="21" customHeight="1">
      <c r="A43" s="38">
        <v>40</v>
      </c>
      <c r="B43" s="51" t="s">
        <v>44</v>
      </c>
      <c r="C43" s="2"/>
      <c r="D43" s="44" t="s">
        <v>40</v>
      </c>
      <c r="E43" s="36" t="s">
        <v>6</v>
      </c>
      <c r="F43" s="5">
        <v>7.5</v>
      </c>
      <c r="G43" s="58">
        <v>2</v>
      </c>
      <c r="H43" s="5">
        <v>15</v>
      </c>
      <c r="I43" s="45">
        <v>39051</v>
      </c>
    </row>
    <row r="44" spans="1:9" s="1" customFormat="1" ht="21" customHeight="1">
      <c r="A44" s="38">
        <v>41</v>
      </c>
      <c r="B44" s="51" t="s">
        <v>77</v>
      </c>
      <c r="C44" s="2"/>
      <c r="D44" s="47" t="s">
        <v>83</v>
      </c>
      <c r="E44" s="36" t="s">
        <v>7</v>
      </c>
      <c r="F44" s="37">
        <v>1.324</v>
      </c>
      <c r="G44" s="58" t="s">
        <v>29</v>
      </c>
      <c r="H44" s="4">
        <v>1.324</v>
      </c>
      <c r="I44" s="45">
        <v>39052</v>
      </c>
    </row>
    <row r="45" spans="1:9" s="1" customFormat="1" ht="21" customHeight="1">
      <c r="A45" s="38">
        <v>42</v>
      </c>
      <c r="B45" s="51" t="s">
        <v>78</v>
      </c>
      <c r="C45" s="2"/>
      <c r="D45" s="44" t="s">
        <v>32</v>
      </c>
      <c r="E45" s="36" t="s">
        <v>9</v>
      </c>
      <c r="F45" s="5">
        <v>0.8</v>
      </c>
      <c r="G45" s="58">
        <v>10</v>
      </c>
      <c r="H45" s="37">
        <v>8</v>
      </c>
      <c r="I45" s="45">
        <v>39059</v>
      </c>
    </row>
    <row r="46" spans="1:9" s="1" customFormat="1" ht="21" customHeight="1">
      <c r="A46" s="38">
        <v>43</v>
      </c>
      <c r="B46" s="51" t="s">
        <v>58</v>
      </c>
      <c r="C46" s="2"/>
      <c r="D46" s="44" t="s">
        <v>21</v>
      </c>
      <c r="E46" s="36" t="s">
        <v>6</v>
      </c>
      <c r="F46" s="5">
        <v>13.3</v>
      </c>
      <c r="G46" s="58">
        <v>1</v>
      </c>
      <c r="H46" s="37">
        <v>13.3</v>
      </c>
      <c r="I46" s="45">
        <v>39064</v>
      </c>
    </row>
    <row r="47" spans="1:9" s="1" customFormat="1" ht="21" customHeight="1">
      <c r="A47" s="38">
        <v>44</v>
      </c>
      <c r="B47" s="51" t="s">
        <v>79</v>
      </c>
      <c r="C47" s="2"/>
      <c r="D47" s="47" t="s">
        <v>83</v>
      </c>
      <c r="E47" s="36" t="s">
        <v>9</v>
      </c>
      <c r="F47" s="5">
        <v>0.85</v>
      </c>
      <c r="G47" s="50">
        <v>1</v>
      </c>
      <c r="H47" s="5">
        <v>0.85</v>
      </c>
      <c r="I47" s="45">
        <v>39073</v>
      </c>
    </row>
    <row r="48" spans="1:9" s="1" customFormat="1" ht="21" customHeight="1">
      <c r="A48" s="38">
        <v>45</v>
      </c>
      <c r="B48" s="51" t="s">
        <v>80</v>
      </c>
      <c r="C48" s="2"/>
      <c r="D48" s="47" t="s">
        <v>12</v>
      </c>
      <c r="E48" s="4" t="s">
        <v>7</v>
      </c>
      <c r="F48" s="5">
        <v>6.91</v>
      </c>
      <c r="G48" s="58" t="s">
        <v>82</v>
      </c>
      <c r="H48" s="5">
        <v>6.91</v>
      </c>
      <c r="I48" s="45">
        <v>39074</v>
      </c>
    </row>
    <row r="49" spans="1:9" s="1" customFormat="1" ht="21" customHeight="1">
      <c r="A49" s="38">
        <v>46</v>
      </c>
      <c r="B49" s="51" t="s">
        <v>81</v>
      </c>
      <c r="C49" s="2"/>
      <c r="D49" s="47" t="s">
        <v>12</v>
      </c>
      <c r="E49" s="4" t="s">
        <v>7</v>
      </c>
      <c r="F49" s="5">
        <v>6.91</v>
      </c>
      <c r="G49" s="58" t="s">
        <v>82</v>
      </c>
      <c r="H49" s="5">
        <v>6.91</v>
      </c>
      <c r="I49" s="45">
        <v>39074</v>
      </c>
    </row>
    <row r="50" spans="1:9" s="7" customFormat="1" ht="63.75">
      <c r="A50" s="4"/>
      <c r="B50" s="41"/>
      <c r="C50" s="35"/>
      <c r="D50" s="35"/>
      <c r="E50" s="38"/>
      <c r="F50" s="39"/>
      <c r="G50" s="57" t="s">
        <v>92</v>
      </c>
      <c r="H50" s="43">
        <f>SUM(H4:H49)</f>
        <v>1750.8410000000001</v>
      </c>
      <c r="I50" s="6"/>
    </row>
    <row r="51" ht="34.5" customHeight="1"/>
    <row r="52" spans="1:8" s="16" customFormat="1" ht="34.5" customHeight="1">
      <c r="A52" s="10"/>
      <c r="B52" s="11"/>
      <c r="C52" s="12"/>
      <c r="D52" s="13" t="s">
        <v>90</v>
      </c>
      <c r="E52" s="14" t="s">
        <v>14</v>
      </c>
      <c r="F52" s="14" t="s">
        <v>15</v>
      </c>
      <c r="G52" s="15"/>
      <c r="H52" s="12"/>
    </row>
    <row r="53" spans="1:8" ht="12.75">
      <c r="A53" s="17"/>
      <c r="B53" s="11"/>
      <c r="C53" s="11"/>
      <c r="D53" s="18" t="s">
        <v>36</v>
      </c>
      <c r="E53" s="22">
        <f>SUMIF(E4:E50,"=BİYOGAZ",H4:H50)</f>
        <v>0.803</v>
      </c>
      <c r="F53" s="19">
        <f>COUNTIF(E4:E50,"BİYOGAZ")</f>
        <v>1</v>
      </c>
      <c r="G53" s="20"/>
      <c r="H53" s="11"/>
    </row>
    <row r="54" spans="1:8" s="24" customFormat="1" ht="12.75">
      <c r="A54" s="17"/>
      <c r="B54" s="40"/>
      <c r="C54" s="11"/>
      <c r="D54" s="18" t="s">
        <v>11</v>
      </c>
      <c r="E54" s="22">
        <f>SUMIF(E4:E50,"=ÇÖP GAZI",H4:H50)</f>
        <v>5.218999999999999</v>
      </c>
      <c r="F54" s="23">
        <f>COUNTIF(E4:E50,"ÇÖP GAZI")</f>
        <v>2</v>
      </c>
      <c r="G54" s="20"/>
      <c r="H54" s="11"/>
    </row>
    <row r="55" spans="4:8" ht="12.75">
      <c r="D55" s="25" t="s">
        <v>16</v>
      </c>
      <c r="E55" s="26">
        <f>SUMIF(E4:E50,"=DG",H4:H50)</f>
        <v>460.8430000000001</v>
      </c>
      <c r="F55" s="23">
        <f>COUNTIF(E4:E50,"DG")</f>
        <v>25</v>
      </c>
      <c r="G55" s="27"/>
      <c r="H55" s="21"/>
    </row>
    <row r="56" spans="4:8" ht="12.75">
      <c r="D56" s="8" t="s">
        <v>22</v>
      </c>
      <c r="E56" s="26">
        <f>SUMIF(E4:E50,"=HES",H4:H50)</f>
        <v>157.175</v>
      </c>
      <c r="F56" s="23">
        <f>COUNTIF(E4:E50,"HES")</f>
        <v>10</v>
      </c>
      <c r="G56" s="27"/>
      <c r="H56" s="21"/>
    </row>
    <row r="57" spans="4:8" ht="12.75">
      <c r="D57" s="25" t="s">
        <v>13</v>
      </c>
      <c r="E57" s="26">
        <f>SUMIF(E4:E50,"=JEOTERMAL",H4:H50)</f>
        <v>7.951</v>
      </c>
      <c r="F57" s="23">
        <f>COUNTIF(E4:E50,"JEOTERMAL")</f>
        <v>1</v>
      </c>
      <c r="G57" s="27"/>
      <c r="H57" s="21"/>
    </row>
    <row r="58" spans="4:8" ht="12.75">
      <c r="D58" s="25" t="s">
        <v>17</v>
      </c>
      <c r="E58" s="26">
        <f>SUMIF(E4:E50,"=LİNYİT",H4:H50)</f>
        <v>1080</v>
      </c>
      <c r="F58" s="23">
        <f>COUNTIF(E4:E50,"LİNYİT")</f>
        <v>3</v>
      </c>
      <c r="G58" s="27"/>
      <c r="H58" s="21"/>
    </row>
    <row r="59" spans="4:8" ht="12.75">
      <c r="D59" s="25" t="s">
        <v>9</v>
      </c>
      <c r="E59" s="26">
        <f>SUMIF(E4:E50,"=RES",H4:H50)</f>
        <v>38.85</v>
      </c>
      <c r="F59" s="23">
        <f>COUNTIF(E4:E50,"RES")</f>
        <v>4</v>
      </c>
      <c r="G59" s="27"/>
      <c r="H59" s="21"/>
    </row>
    <row r="60" spans="4:8" ht="14.25">
      <c r="D60" s="28" t="s">
        <v>18</v>
      </c>
      <c r="E60" s="29">
        <f>SUM(E53:E59)</f>
        <v>1750.841</v>
      </c>
      <c r="F60" s="30">
        <f>SUM(F53:F59)</f>
        <v>46</v>
      </c>
      <c r="G60" s="27"/>
      <c r="H60" s="21"/>
    </row>
    <row r="61" spans="5:7" ht="12.75">
      <c r="E61" s="31"/>
      <c r="G61" s="32"/>
    </row>
    <row r="62" spans="4:7" ht="25.5">
      <c r="D62" s="13" t="s">
        <v>90</v>
      </c>
      <c r="E62" s="14" t="s">
        <v>14</v>
      </c>
      <c r="G62" s="32"/>
    </row>
    <row r="63" spans="4:7" ht="12.75">
      <c r="D63" s="53" t="s">
        <v>88</v>
      </c>
      <c r="E63" s="54">
        <f>SUM(E55+E58)</f>
        <v>1540.843</v>
      </c>
      <c r="G63" s="32"/>
    </row>
    <row r="64" spans="4:7" ht="12.75">
      <c r="D64" s="53" t="s">
        <v>6</v>
      </c>
      <c r="E64" s="54">
        <f>E56</f>
        <v>157.175</v>
      </c>
      <c r="G64" s="32"/>
    </row>
    <row r="65" spans="4:7" ht="12.75">
      <c r="D65" s="53" t="s">
        <v>9</v>
      </c>
      <c r="E65" s="54">
        <f>E59</f>
        <v>38.85</v>
      </c>
      <c r="G65" s="32"/>
    </row>
    <row r="66" spans="4:7" ht="12.75">
      <c r="D66" s="53" t="s">
        <v>13</v>
      </c>
      <c r="E66" s="54">
        <f>E57</f>
        <v>7.951</v>
      </c>
      <c r="G66" s="32"/>
    </row>
    <row r="67" spans="4:7" ht="12.75">
      <c r="D67" s="53" t="s">
        <v>89</v>
      </c>
      <c r="E67" s="54">
        <f>E54+E53</f>
        <v>6.021999999999999</v>
      </c>
      <c r="G67" s="32"/>
    </row>
    <row r="68" spans="4:7" ht="15">
      <c r="D68" s="55" t="s">
        <v>38</v>
      </c>
      <c r="E68" s="56">
        <f>SUM(E63:E67)</f>
        <v>1750.841</v>
      </c>
      <c r="G68" s="32"/>
    </row>
    <row r="69" spans="5:7" ht="12.75">
      <c r="E69" s="31"/>
      <c r="G69" s="32"/>
    </row>
    <row r="70" spans="5:7" ht="12.75">
      <c r="E70" s="31"/>
      <c r="G70" s="32"/>
    </row>
    <row r="71" spans="5:7" ht="12.75">
      <c r="E71" s="31"/>
      <c r="G71" s="32"/>
    </row>
    <row r="72" spans="5:7" ht="12.75">
      <c r="E72" s="31"/>
      <c r="G72" s="32"/>
    </row>
    <row r="73" spans="5:7" ht="12.75">
      <c r="E73" s="31"/>
      <c r="G73" s="32"/>
    </row>
    <row r="74" spans="5:7" ht="12.75">
      <c r="E74" s="31"/>
      <c r="G74" s="32"/>
    </row>
    <row r="75" spans="5:7" ht="12.75">
      <c r="E75" s="31"/>
      <c r="G75" s="32"/>
    </row>
    <row r="76" spans="5:7" ht="12.75">
      <c r="E76" s="31"/>
      <c r="G76" s="32"/>
    </row>
    <row r="77" spans="5:7" ht="12.75">
      <c r="E77" s="31"/>
      <c r="G77" s="32"/>
    </row>
    <row r="78" spans="5:7" ht="12.75">
      <c r="E78" s="31"/>
      <c r="G78" s="32"/>
    </row>
    <row r="79" spans="5:7" ht="12.75">
      <c r="E79" s="31"/>
      <c r="G79" s="32"/>
    </row>
    <row r="80" spans="1:8" s="9" customFormat="1" ht="36" customHeight="1">
      <c r="A80" s="33"/>
      <c r="B80" s="42"/>
      <c r="C80" s="42"/>
      <c r="D80" s="60"/>
      <c r="E80" s="60"/>
      <c r="F80" s="60"/>
      <c r="G80" s="60"/>
      <c r="H80" s="34"/>
    </row>
  </sheetData>
  <sheetProtection/>
  <autoFilter ref="A3:I50"/>
  <mergeCells count="2">
    <mergeCell ref="D80:G80"/>
    <mergeCell ref="A2:I2"/>
  </mergeCells>
  <printOptions/>
  <pageMargins left="0.8267716535433072" right="0.4724409448818898" top="0.31496062992125984" bottom="0.2755905511811024" header="0.15748031496062992" footer="0.15748031496062992"/>
  <pageSetup horizontalDpi="300" verticalDpi="300" orientation="landscape" paperSize="9" scale="40" r:id="rId4"/>
  <headerFooter alignWithMargins="0">
    <oddHeader>&amp;R&amp;D</oddHeader>
    <oddFooter>&amp;RHazırlayan:H.GÜLTEKİN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Enerji Yatırımları</dc:creator>
  <cp:keywords/>
  <dc:description/>
  <cp:lastModifiedBy>edincer</cp:lastModifiedBy>
  <cp:lastPrinted>2012-06-18T08:47:10Z</cp:lastPrinted>
  <dcterms:created xsi:type="dcterms:W3CDTF">2011-12-09T09:41:59Z</dcterms:created>
  <dcterms:modified xsi:type="dcterms:W3CDTF">2012-09-04T11:10:35Z</dcterms:modified>
  <cp:category/>
  <cp:version/>
  <cp:contentType/>
  <cp:contentStatus/>
</cp:coreProperties>
</file>