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0" yWindow="-12" windowWidth="15564" windowHeight="5064"/>
  </bookViews>
  <sheets>
    <sheet name="2014 Yılı Enerji Yatırımları" sheetId="1" r:id="rId1"/>
  </sheets>
  <definedNames>
    <definedName name="_xlnm._FilterDatabase" localSheetId="0" hidden="1">'2014 Yılı Enerji Yatırımları'!$A$3:$K$231</definedName>
    <definedName name="_xlnm.Print_Area" localSheetId="0">'2014 Yılı Enerji Yatırımları'!$A$1:$K$277</definedName>
  </definedNames>
  <calcPr calcId="125725"/>
</workbook>
</file>

<file path=xl/calcChain.xml><?xml version="1.0" encoding="utf-8"?>
<calcChain xmlns="http://schemas.openxmlformats.org/spreadsheetml/2006/main">
  <c r="J230" i="1"/>
  <c r="H237"/>
  <c r="G237"/>
  <c r="H245"/>
  <c r="G245"/>
  <c r="H242"/>
  <c r="G242"/>
  <c r="H244"/>
  <c r="G244"/>
  <c r="H236"/>
  <c r="G236"/>
  <c r="H238"/>
  <c r="G238"/>
  <c r="H243"/>
  <c r="G243"/>
  <c r="H239"/>
  <c r="G239"/>
  <c r="H234"/>
  <c r="G234"/>
  <c r="H240"/>
  <c r="G240"/>
  <c r="G253" l="1"/>
  <c r="H246"/>
  <c r="H241"/>
  <c r="H235"/>
  <c r="H247" l="1"/>
  <c r="G246"/>
  <c r="G252" s="1"/>
  <c r="G241" l="1"/>
  <c r="G251" s="1"/>
  <c r="G235" l="1"/>
  <c r="G250" s="1"/>
  <c r="G254" l="1"/>
  <c r="G247"/>
</calcChain>
</file>

<file path=xl/comments1.xml><?xml version="1.0" encoding="utf-8"?>
<comments xmlns="http://schemas.openxmlformats.org/spreadsheetml/2006/main">
  <authors>
    <author>enerji</author>
  </authors>
  <commentList>
    <comment ref="G6" authorId="0">
      <text>
        <r>
          <rPr>
            <sz val="9"/>
            <color indexed="81"/>
            <rFont val="Tahoma"/>
            <family val="2"/>
            <charset val="162"/>
          </rPr>
          <t>DG, FO, YÜKSEK FIRIN GAZI, ÇELİKHANE GAZI, KOK GAZI, KATRAN</t>
        </r>
      </text>
    </comment>
    <comment ref="J26" authorId="0">
      <text>
        <r>
          <rPr>
            <sz val="9"/>
            <color indexed="81"/>
            <rFont val="Tahoma"/>
            <family val="2"/>
            <charset val="162"/>
          </rPr>
          <t xml:space="preserve">İlave elektriksel güç artışı olmamıştır.
</t>
        </r>
      </text>
    </comment>
    <comment ref="J43" authorId="0">
      <text>
        <r>
          <rPr>
            <sz val="9"/>
            <color indexed="81"/>
            <rFont val="Tahoma"/>
            <family val="2"/>
            <charset val="162"/>
          </rPr>
          <t xml:space="preserve">14 ADET 2 MW'LIK ÜNİTENİN GÜÇLERİ 2,3 MW'A ÇIKARILMIŞTIR.
</t>
        </r>
      </text>
    </comment>
    <comment ref="J48" authorId="0">
      <text>
        <r>
          <rPr>
            <sz val="9"/>
            <color indexed="81"/>
            <rFont val="Tahoma"/>
            <family val="2"/>
            <charset val="162"/>
          </rPr>
          <t>9 ADET ÜNİTENİN HER BİRİ İÇİN 0,25 MW GÜÇ ARTIŞI YAPILMIŞTIR.</t>
        </r>
      </text>
    </comment>
    <comment ref="E52" authorId="0">
      <text>
        <r>
          <rPr>
            <sz val="9"/>
            <color indexed="81"/>
            <rFont val="Tahoma"/>
            <family val="2"/>
            <charset val="162"/>
          </rPr>
          <t>DSİ Tablo-4 Projesi</t>
        </r>
      </text>
    </comment>
    <comment ref="J87" authorId="0">
      <text>
        <r>
          <rPr>
            <sz val="9"/>
            <color indexed="81"/>
            <rFont val="Tahoma"/>
            <family val="2"/>
            <charset val="162"/>
          </rPr>
          <t>46,5 MWe KURULU GÜCÜNDEKİ ÜNİTEDE 12,8 MWe GÜÇ ARTIRIMI YAPILMIŞTIR.</t>
        </r>
      </text>
    </comment>
    <comment ref="J97" authorId="0">
      <text>
        <r>
          <rPr>
            <sz val="9"/>
            <color indexed="81"/>
            <rFont val="Tahoma"/>
            <family val="2"/>
            <charset val="162"/>
          </rPr>
          <t xml:space="preserve">İLAVE KURULU GÜÇ 13,94 MWe OLMUŞTUR.
</t>
        </r>
      </text>
    </comment>
    <comment ref="J123" authorId="0">
      <text>
        <r>
          <rPr>
            <sz val="9"/>
            <color indexed="81"/>
            <rFont val="Tahoma"/>
            <family val="2"/>
            <charset val="162"/>
          </rPr>
          <t xml:space="preserve">İlave kurulu güç 2,5MWe olmuştur.
</t>
        </r>
      </text>
    </comment>
    <comment ref="J125" authorId="0">
      <text>
        <r>
          <rPr>
            <sz val="9"/>
            <color indexed="81"/>
            <rFont val="Tahoma"/>
            <family val="2"/>
            <charset val="162"/>
          </rPr>
          <t>İlave kurulu güç 15MWe olmuştur.</t>
        </r>
      </text>
    </comment>
    <comment ref="J128" authorId="0">
      <text>
        <r>
          <rPr>
            <sz val="9"/>
            <color indexed="81"/>
            <rFont val="Tahoma"/>
            <family val="2"/>
            <charset val="162"/>
          </rPr>
          <t>İlave kurulu güç 5,5MWe olmuştur.</t>
        </r>
      </text>
    </comment>
    <comment ref="J141" authorId="0">
      <text>
        <r>
          <rPr>
            <sz val="9"/>
            <color indexed="81"/>
            <rFont val="Tahoma"/>
            <family val="2"/>
            <charset val="162"/>
          </rPr>
          <t>İlave kurulu güç 24MWe olmuştur.</t>
        </r>
      </text>
    </comment>
    <comment ref="J145" authorId="0">
      <text>
        <r>
          <rPr>
            <sz val="9"/>
            <color indexed="81"/>
            <rFont val="Tahoma"/>
            <family val="2"/>
            <charset val="162"/>
          </rPr>
          <t>İlave kurulu güç 4,5MWe olmuştur.</t>
        </r>
      </text>
    </comment>
    <comment ref="E159" authorId="0">
      <text>
        <r>
          <rPr>
            <sz val="9"/>
            <color indexed="81"/>
            <rFont val="Tahoma"/>
            <family val="2"/>
            <charset val="162"/>
          </rPr>
          <t>Doğançay HES kapsamındaki Doğançay I HES'in 3 adet, Doğançay II HES'in 1 adet ünitesi</t>
        </r>
      </text>
    </comment>
    <comment ref="E162" authorId="0">
      <text>
        <r>
          <rPr>
            <sz val="9"/>
            <color indexed="81"/>
            <rFont val="Tahoma"/>
            <family val="2"/>
            <charset val="162"/>
          </rPr>
          <t>Garzan HES kapsamındaki Binek Regülatörü ve HES</t>
        </r>
      </text>
    </comment>
    <comment ref="J169" authorId="0">
      <text>
        <r>
          <rPr>
            <sz val="9"/>
            <color indexed="81"/>
            <rFont val="Tahoma"/>
            <family val="2"/>
            <charset val="162"/>
          </rPr>
          <t>İlave kurulu güç 13.7MWe olmuştur.</t>
        </r>
      </text>
    </comment>
    <comment ref="J183" authorId="0">
      <text>
        <r>
          <rPr>
            <sz val="9"/>
            <color indexed="81"/>
            <rFont val="Tahoma"/>
            <family val="2"/>
            <charset val="162"/>
          </rPr>
          <t xml:space="preserve">İlave kurulu güç 10MWe olmuştur.
</t>
        </r>
      </text>
    </comment>
    <comment ref="E193" authorId="0">
      <text>
        <r>
          <rPr>
            <sz val="9"/>
            <color indexed="81"/>
            <rFont val="Tahoma"/>
            <family val="2"/>
            <charset val="162"/>
          </rPr>
          <t>Tuğra Regülatörü ve HES kapsamında Tuğra-2 HES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206" authorId="0">
      <text>
        <r>
          <rPr>
            <sz val="9"/>
            <color indexed="81"/>
            <rFont val="Tahoma"/>
            <family val="2"/>
            <charset val="162"/>
          </rPr>
          <t xml:space="preserve">İlave elektriksel kurulu güç olmamıştır.
</t>
        </r>
      </text>
    </comment>
    <comment ref="J213" authorId="0">
      <text>
        <r>
          <rPr>
            <sz val="9"/>
            <color indexed="81"/>
            <rFont val="Tahoma"/>
            <family val="2"/>
            <charset val="162"/>
          </rPr>
          <t>İlave kurulu güç 11MWe olmuştur.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219" authorId="0">
      <text>
        <r>
          <rPr>
            <sz val="9"/>
            <color indexed="81"/>
            <rFont val="Tahoma"/>
            <family val="2"/>
            <charset val="162"/>
          </rPr>
          <t xml:space="preserve">İlave kurulu güç 5MWe olmuştur.
</t>
        </r>
      </text>
    </comment>
    <comment ref="J222" authorId="0">
      <text>
        <r>
          <rPr>
            <sz val="9"/>
            <color indexed="81"/>
            <rFont val="Tahoma"/>
            <family val="2"/>
            <charset val="162"/>
          </rPr>
          <t>İlave kurulu güç 2,5MWe olmuştur.</t>
        </r>
      </text>
    </comment>
  </commentList>
</comments>
</file>

<file path=xl/sharedStrings.xml><?xml version="1.0" encoding="utf-8"?>
<sst xmlns="http://schemas.openxmlformats.org/spreadsheetml/2006/main" count="1240" uniqueCount="635">
  <si>
    <t>SIRA NO</t>
  </si>
  <si>
    <t>ŞİRKET ADI</t>
  </si>
  <si>
    <t>YAKIT CİNSİ</t>
  </si>
  <si>
    <r>
      <t>ÜNİTE GÜCÜ MW</t>
    </r>
    <r>
      <rPr>
        <b/>
        <vertAlign val="subscript"/>
        <sz val="10"/>
        <rFont val="Arial"/>
        <family val="2"/>
        <charset val="162"/>
      </rPr>
      <t>e</t>
    </r>
  </si>
  <si>
    <t>ÜNİTE SAYISI</t>
  </si>
  <si>
    <t>HES</t>
  </si>
  <si>
    <t>DG</t>
  </si>
  <si>
    <t>RES</t>
  </si>
  <si>
    <t>KURULU GÜCÜ MW</t>
  </si>
  <si>
    <t xml:space="preserve"> KABUL ADET </t>
  </si>
  <si>
    <t xml:space="preserve">DG </t>
  </si>
  <si>
    <t>TOPLAM:</t>
  </si>
  <si>
    <t>İL</t>
  </si>
  <si>
    <t>SANTRAL ADI</t>
  </si>
  <si>
    <t xml:space="preserve">HES  </t>
  </si>
  <si>
    <t>GAZİANTEP</t>
  </si>
  <si>
    <t>İZMİR</t>
  </si>
  <si>
    <r>
      <t>İLAVE KURULU GÜÇ MW</t>
    </r>
    <r>
      <rPr>
        <b/>
        <vertAlign val="subscript"/>
        <sz val="10"/>
        <rFont val="Arial"/>
        <family val="2"/>
        <charset val="162"/>
      </rPr>
      <t>e</t>
    </r>
  </si>
  <si>
    <t>TERMİK</t>
  </si>
  <si>
    <t xml:space="preserve">YAKIT TÜRÜ </t>
  </si>
  <si>
    <t>İLAVE KURULU GÜÇ TOPLAMI (MW)</t>
  </si>
  <si>
    <t>İSTANBUL</t>
  </si>
  <si>
    <t>Not: Tablodaki değerler geçici olup revize edilebilir.</t>
  </si>
  <si>
    <t>KAHRAMANMARAŞ</t>
  </si>
  <si>
    <t>ENERJİSA ENERJİ ÜRETİM A.Ş.</t>
  </si>
  <si>
    <t>BİYOKÜTLE</t>
  </si>
  <si>
    <t>GİRESUN</t>
  </si>
  <si>
    <t>ATIK ISI</t>
  </si>
  <si>
    <t>ARTVİN</t>
  </si>
  <si>
    <t>ADANA</t>
  </si>
  <si>
    <t>DG/MOTORİN</t>
  </si>
  <si>
    <t>BİYOKÜTLE (ÇÖP GAZI)</t>
  </si>
  <si>
    <t>1 GM</t>
  </si>
  <si>
    <t>1 BT</t>
  </si>
  <si>
    <t>KAYSERİ</t>
  </si>
  <si>
    <t>ORDU</t>
  </si>
  <si>
    <t>JEOTERMAL</t>
  </si>
  <si>
    <t>AL-YEL ELEKTRİK ÜRETİM A.Ş.</t>
  </si>
  <si>
    <t>GEYCEK RES</t>
  </si>
  <si>
    <t>KIRŞEHİR</t>
  </si>
  <si>
    <t>BİYOGAZ</t>
  </si>
  <si>
    <t>3 GM</t>
  </si>
  <si>
    <t>KANDİL BARAJI VE HES</t>
  </si>
  <si>
    <t>OSMANİYE</t>
  </si>
  <si>
    <t>KİRAZLIK REGÜLATÖRÜ VE HES</t>
  </si>
  <si>
    <t>SİİRT</t>
  </si>
  <si>
    <t>TEKTUĞ ELEKTRİK ÜRETİM A.Ş.</t>
  </si>
  <si>
    <t>SIRIMTAŞ HİDROELEKTRİK SANTRALİ</t>
  </si>
  <si>
    <t>ADIYAMAN</t>
  </si>
  <si>
    <t>MELET ENERJİ ELEKTRİK ÜRETİM A.Ş.</t>
  </si>
  <si>
    <t>ORDU HES</t>
  </si>
  <si>
    <t>KOJENERASYON</t>
  </si>
  <si>
    <t>2014 YILI ENERJİ YATIRIMLARI</t>
  </si>
  <si>
    <t>LİSANS TARİHİ</t>
  </si>
  <si>
    <t>LİSANS SAYISI</t>
  </si>
  <si>
    <t>EÜ/2175-9/1532</t>
  </si>
  <si>
    <t>EÜ/3721-6/2270</t>
  </si>
  <si>
    <t xml:space="preserve">AĞAOĞLU ENERJİ ÜRETİM A.Ş.  </t>
  </si>
  <si>
    <t>AĞAOĞLU DGKÇS</t>
  </si>
  <si>
    <t>EO/133-20/167</t>
  </si>
  <si>
    <t>EREĞLİ DEMİR ÇELİK FABRİKALARI TÜRK A.Ş.</t>
  </si>
  <si>
    <t>ZONGULDAK</t>
  </si>
  <si>
    <t>EO/3003-20/1775</t>
  </si>
  <si>
    <t>EÜ/391-1/500</t>
  </si>
  <si>
    <t>KARHES ELEKTRİK ÜRETİM A.Ş.</t>
  </si>
  <si>
    <t>DERELİ REGÜLATÖRÜ VE HES</t>
  </si>
  <si>
    <t>EO/3247-5/1965</t>
  </si>
  <si>
    <t>MAKYOL İNŞAAT SAN. TURİZM VE TİC. A.Ş.</t>
  </si>
  <si>
    <t>MAKYOL ETİLER TİCARET MERKEZİ KOJENERASYON SANTRALİ</t>
  </si>
  <si>
    <t>EO/299-1/416</t>
  </si>
  <si>
    <t>MERCEDES BENZ TÜRK A.Ş.</t>
  </si>
  <si>
    <t>MERCEDES BENZ TÜRK  KOJENERASYON TESİSİ</t>
  </si>
  <si>
    <t>EÜ/1785-1/1265</t>
  </si>
  <si>
    <t>BAREN ENERJİ ÜRETİM SAN. VE TİC. A.Ş.</t>
  </si>
  <si>
    <t>EÜ/1605-1/1167</t>
  </si>
  <si>
    <t>EÜ/1325-5/964</t>
  </si>
  <si>
    <t>LİMAK HİDROELEKTRİK SANTRAL YATIRIMLARI A.Ş.</t>
  </si>
  <si>
    <t>ALKUMRU BARAJI VE HES</t>
  </si>
  <si>
    <t>EÜ/1972-1/1400</t>
  </si>
  <si>
    <t>KIY ENERJİ A.Ş.</t>
  </si>
  <si>
    <t>KIY HİDROELEKTRİK SANTRALİ</t>
  </si>
  <si>
    <t>EÜ/3490-6/2131</t>
  </si>
  <si>
    <t>NİSAN ENERJİ ÜRETİM SAN. TİC. A.Ş.</t>
  </si>
  <si>
    <t>YAHYABEY HES</t>
  </si>
  <si>
    <t>EÜ/2899-50/1747</t>
  </si>
  <si>
    <t>SİNCİK RES</t>
  </si>
  <si>
    <t>HASANBEYLİ ENERJİ A.Ş.</t>
  </si>
  <si>
    <t>EÜ/678-2/621</t>
  </si>
  <si>
    <t>EÜ/1398-7/1021</t>
  </si>
  <si>
    <t>EÜ/325-2/457</t>
  </si>
  <si>
    <t>INNORES ELEKTRİK ÜRETİM A.Ş.</t>
  </si>
  <si>
    <t>YUNTDAĞ RES</t>
  </si>
  <si>
    <t>EÜ/2729-2/1688</t>
  </si>
  <si>
    <t>MUY ENERJİ ELEKTRİK ÜRETİM SAN. VE TİC. LTD. ŞTİ.</t>
  </si>
  <si>
    <t>ÇORAKLI HİDROELEKTRİK SANTRALİ</t>
  </si>
  <si>
    <t>EÜ/1495-1/1085</t>
  </si>
  <si>
    <t>ATİ İNŞAAT EN ÜRETİM VE TİC. LTD. ŞTİ.</t>
  </si>
  <si>
    <t>DİYOBAN HES</t>
  </si>
  <si>
    <t>EÜ/786-1/647</t>
  </si>
  <si>
    <t>KORES KOCADAĞ RÜZGAR ENERJİ SANTRALİ ÜRETİM A.Ş.</t>
  </si>
  <si>
    <t>KORES KOCADAĞ RÜZGAR ENERJİ SANTRALİ</t>
  </si>
  <si>
    <t>DG/FO</t>
  </si>
  <si>
    <t>EÜ/3490-8/2132</t>
  </si>
  <si>
    <t>EÜ/2041-7/1452</t>
  </si>
  <si>
    <t>ZAFER TEKSTİL SAN VE TİC. A.Ş.</t>
  </si>
  <si>
    <t>ZAFER TEKSTİL SAN. VE TİC. A.Ş. KOJENERASYON SANTRALİ</t>
  </si>
  <si>
    <t>EÜ/249-3/385</t>
  </si>
  <si>
    <t>ANEMON ENERJİ ELEKTRİK ÜRETİM A.Ş.</t>
  </si>
  <si>
    <t>İNTEPE RES</t>
  </si>
  <si>
    <t>ÇANAKKALE</t>
  </si>
  <si>
    <t>EÜ/2874-8/1737</t>
  </si>
  <si>
    <t>AK-ÖZLÜCE ELEKTRİK ÜRETİM TİC. A.Ş.</t>
  </si>
  <si>
    <t>ÖZLÜCE HES</t>
  </si>
  <si>
    <t>ERZURUM</t>
  </si>
  <si>
    <t>EÜ/1557-1/1130</t>
  </si>
  <si>
    <t>ESER ENERJİ ÜRETİM A.Ş.</t>
  </si>
  <si>
    <t>BERKE REGÜLATÖRÜ VE HES</t>
  </si>
  <si>
    <t>KASTAMONU</t>
  </si>
  <si>
    <t>EO/4270-4/02553</t>
  </si>
  <si>
    <t>MELTEM KİMYA VE TEKSTİL SAN. İT. İH. VE TİC. LTD. ŞTİ.</t>
  </si>
  <si>
    <t>KOJENERASYON SANTRALİ</t>
  </si>
  <si>
    <t>EO/141-5/176</t>
  </si>
  <si>
    <t>SAMUR HALILARI SAN. VE TİC. A.Ş.</t>
  </si>
  <si>
    <t>ANKARA</t>
  </si>
  <si>
    <t>EÜ/1531-10/1118</t>
  </si>
  <si>
    <t>AKSA ENERJİ ÜRETİM A.Ş.</t>
  </si>
  <si>
    <t>ATİK RES</t>
  </si>
  <si>
    <t>HATAY</t>
  </si>
  <si>
    <t>EÜ/1904-51/1359</t>
  </si>
  <si>
    <t>USTAOĞLU ELEKTRİK ÜRETİM A.Ş.</t>
  </si>
  <si>
    <t>ARISU HES</t>
  </si>
  <si>
    <t>TRABZON</t>
  </si>
  <si>
    <t>EO/4315-43/02580</t>
  </si>
  <si>
    <t>BİFA BİSKÜVİ VE GIDA SAN. A.Ş.</t>
  </si>
  <si>
    <t>BİFA BİSKÜVİ VE GIDA SAN. A.Ş. KOJENERASYON SANTRALİ</t>
  </si>
  <si>
    <t>KARAMAN</t>
  </si>
  <si>
    <t>EÜ/1590-1/1156</t>
  </si>
  <si>
    <t>NİSAN ELEKTROMEKANİK ENERJİ SAN. VE TİC. A.Ş.</t>
  </si>
  <si>
    <t>UMUT REGÜLATÖRÜ VE HES</t>
  </si>
  <si>
    <t>ORDU-TOKAT</t>
  </si>
  <si>
    <t>EÜ/2352-2/1572</t>
  </si>
  <si>
    <t>ZİYARET RES ELEKTRİK ÜRETİM SAN. VE TİC. A.Ş.</t>
  </si>
  <si>
    <t>ZİYARET RES</t>
  </si>
  <si>
    <t>EÜ/4309-2/02567</t>
  </si>
  <si>
    <t>GÖNEN YENİLENEBİLİR ENERJİ ÜRETİM A.Ş.</t>
  </si>
  <si>
    <t>GÖNEN BİYOGAZ SANTRALİ</t>
  </si>
  <si>
    <t>BALIKESİR</t>
  </si>
  <si>
    <t>EÜ/4340/02583</t>
  </si>
  <si>
    <t>ITC-KA ENERJİ ÜRETİM SAN. VE TİC. A.Ş.</t>
  </si>
  <si>
    <t>ITC-KA BİYOKÜTLE GAZLAŞTIRMA TESİSİ</t>
  </si>
  <si>
    <t>EÜ/3961-9/2404</t>
  </si>
  <si>
    <t>MİRAN ENERJİ ELEKTRİK ÜRETİM LTD. ŞTİ.</t>
  </si>
  <si>
    <t>BARAN REGÜLATÖRÜ VE HES (BARAN-I)</t>
  </si>
  <si>
    <t>EÜ/1845-25/1319</t>
  </si>
  <si>
    <t>DEREMEN ENERJİ ELEKTRİK ÜRETİM SAN. VE TİC. LTD. ŞTİ.</t>
  </si>
  <si>
    <t>AÇMA REGÜLATÖRÜ VE HES</t>
  </si>
  <si>
    <t>EÜ/1398-12/1026</t>
  </si>
  <si>
    <t>DOĞAL ENERJİ ELEKTRİK ÜRETİM A.Ş.</t>
  </si>
  <si>
    <t>KOZBEYLİ RES</t>
  </si>
  <si>
    <t>EÜ/2012-1/1422</t>
  </si>
  <si>
    <t>SAF ENERJİ ELEKTRİK ÜRETİM SAN. VE TİC. A.Ş.</t>
  </si>
  <si>
    <t>SAF I HES</t>
  </si>
  <si>
    <t>BİNGÖL</t>
  </si>
  <si>
    <t>(5x3) + (4x2)</t>
  </si>
  <si>
    <t>(2x1,539) + 0,743</t>
  </si>
  <si>
    <t>8,865+3,545</t>
  </si>
  <si>
    <t>EÜ/3118-2/1868</t>
  </si>
  <si>
    <t>TUFAN ENERJİ VE PETROL ÜRÜNLERİ SAN. TİC. A.Ş.</t>
  </si>
  <si>
    <t>EKİNÖZÜ 1-2 HES</t>
  </si>
  <si>
    <t>SİVAS</t>
  </si>
  <si>
    <t>EÜ/1539-3/1121</t>
  </si>
  <si>
    <t>ASLANCIK ELEKTRİK ÜRETİM A.Ş.</t>
  </si>
  <si>
    <t>ASLANCIK BARAJI VE HES</t>
  </si>
  <si>
    <t>EÜ/1632-5/1193</t>
  </si>
  <si>
    <t>GARET ENERJİ ÜRETİM VE TİC. A.Ş.</t>
  </si>
  <si>
    <t>SARES RES</t>
  </si>
  <si>
    <t>EÜ/1149-10/830</t>
  </si>
  <si>
    <t>ERENLER ENERJİ ÜRETİM VE TİC. A.Ş.</t>
  </si>
  <si>
    <t>DEĞİRMEN REGÜLATÖRÜ HE HİDROELEKTRİK SANTRALİ</t>
  </si>
  <si>
    <t>ANTALYA</t>
  </si>
  <si>
    <t>EO/3308-3/1996</t>
  </si>
  <si>
    <t>ÇİMSA ÇİMENTO SAN. VE TİC. A.Ş.</t>
  </si>
  <si>
    <t>MERSİN</t>
  </si>
  <si>
    <t>EÜ/2790-3/1710</t>
  </si>
  <si>
    <t>BURGÜÇ BURSA GÜÇ BİRLİĞİ ENERJİ ÜRETİM SAN. VE TİC. A.Ş.</t>
  </si>
  <si>
    <t>BOĞAZKÖY HES</t>
  </si>
  <si>
    <t>BURSA</t>
  </si>
  <si>
    <t>EÜ/1179-22/851</t>
  </si>
  <si>
    <t>ÜTOPYA ELEKTRİK ÜRETİM SAN. VE TİC. A.Ş.</t>
  </si>
  <si>
    <t>DÜZOVA RES</t>
  </si>
  <si>
    <t>EÜ/3201-12/1994</t>
  </si>
  <si>
    <t>FATİH ENERJİ ELEKTRİK ÜRETİM PAZ. DAN. SAN. VE TİC. A.Ş.</t>
  </si>
  <si>
    <t>AKSU REGÜLATÖRÜ VE HİDROELEKTRİK SANTRALİ</t>
  </si>
  <si>
    <t>MALATYA</t>
  </si>
  <si>
    <t>EO/3053-5/1799</t>
  </si>
  <si>
    <t>KNAUF İNŞAAT VE YAPI ELEMANLARI SAN. VE TİC. A.Ş.</t>
  </si>
  <si>
    <t>EÜ/2905-1/1748</t>
  </si>
  <si>
    <t>KADOOĞLU ENERJİ ELEKTRİK ÜRETİM A.Ş.</t>
  </si>
  <si>
    <t>KALE HES</t>
  </si>
  <si>
    <t>KARS</t>
  </si>
  <si>
    <t>EÜ/2116-8/1490</t>
  </si>
  <si>
    <t>İZDEMİR ENERJİ ELEKTRİK ÜRETİM A.Ş.</t>
  </si>
  <si>
    <t>İZDEMİR ENERJİ ELEKTRİK ÜRETİM TESİSİ</t>
  </si>
  <si>
    <t>İTHAL KÖMÜR</t>
  </si>
  <si>
    <t>EÜ/3094-11/1845</t>
  </si>
  <si>
    <t>GÜMÜŞKÖY JEOTERMAL ENERJİ ÜRETİM A.Ş.</t>
  </si>
  <si>
    <t>GÜMÜŞKÖY JES</t>
  </si>
  <si>
    <t>AYDIN</t>
  </si>
  <si>
    <t>EÜ/3144-4/1900</t>
  </si>
  <si>
    <t>BALABANLI RÜZGAR ENERJİSİNDEN ELEKTRİK ÜRETİM A.Ş.</t>
  </si>
  <si>
    <t>BALABANLI RES</t>
  </si>
  <si>
    <t>TEKİRDAĞ</t>
  </si>
  <si>
    <t xml:space="preserve">EÜ/162-09/276  </t>
  </si>
  <si>
    <t>KALEALTI II HES</t>
  </si>
  <si>
    <t>EÜ/1866-11/1342</t>
  </si>
  <si>
    <t xml:space="preserve">POLAT ELEKTRİK ÜRETİM İNŞAAT İTHALAT İHRACAT A.Ş. </t>
  </si>
  <si>
    <t>POLAT ENERJİ KÜTAHYA TERMİK SANTRALİ</t>
  </si>
  <si>
    <t>KÜTAHYA</t>
  </si>
  <si>
    <t>LİNYİT</t>
  </si>
  <si>
    <t>EÜ/3519-35/2162</t>
  </si>
  <si>
    <t>VARTO ELEKTRİK ÜRETİM A.Ş.</t>
  </si>
  <si>
    <t>KAMER REGÜLATÖRÜ VE HES</t>
  </si>
  <si>
    <t>MUŞ</t>
  </si>
  <si>
    <t>(2x1,560) + 0,63</t>
  </si>
  <si>
    <t>EÜ/3210-4/1941</t>
  </si>
  <si>
    <t>ALPEREN ELEKTRİK ÜRETİM A.Ş.</t>
  </si>
  <si>
    <t>DAĞBAŞI HES</t>
  </si>
  <si>
    <t>EÜ/2086-1/1471</t>
  </si>
  <si>
    <t>EGEMER ELEKTRİK ÜRETİM A.Ş.</t>
  </si>
  <si>
    <t>ERZİN DGKÇS</t>
  </si>
  <si>
    <t>1 GT</t>
  </si>
  <si>
    <t>EO/4291-5/02548</t>
  </si>
  <si>
    <t>ARSAN DOKUMA BOYA SAN. VE TİC. A.Ş.</t>
  </si>
  <si>
    <t>EÜ/3760-3/2303</t>
  </si>
  <si>
    <t>YEŞİLYURT ENERJİ ELEKTRİK ÜRETİM A.Ş.</t>
  </si>
  <si>
    <t>YEŞİLYURT ENERJİ SAMSUN DGKÇ SANTRALİ</t>
  </si>
  <si>
    <t>SAMSUN</t>
  </si>
  <si>
    <t>EÜ/2756-9/1702</t>
  </si>
  <si>
    <t>GÖKBEL ENERJİ ELEKTRİK ÜRETİM A.Ş.</t>
  </si>
  <si>
    <t>GÖKBEL 2 HES</t>
  </si>
  <si>
    <t>ISPARTA</t>
  </si>
  <si>
    <t>EO/3424-11/2075</t>
  </si>
  <si>
    <t>MELİKE İPLİK SAN. VE TİC. A.Ş.</t>
  </si>
  <si>
    <t>MELİKE İPLİK TERMİK KOJENERASYON SANTRALİ</t>
  </si>
  <si>
    <t>EÜ/840-2/666</t>
  </si>
  <si>
    <t>ATABEY ENERJİ ÜRETİM SAN. VE TİC. A.Ş.</t>
  </si>
  <si>
    <t>UZUNDERE II REGÜLATÖRÜ VE HES</t>
  </si>
  <si>
    <t>RİZE</t>
  </si>
  <si>
    <t>EÜ/1447-1/1042</t>
  </si>
  <si>
    <t>İKLİMYA ELEKTRİK ÜRETİM A.Ş.</t>
  </si>
  <si>
    <t>HAVVA HES</t>
  </si>
  <si>
    <t xml:space="preserve">EÜ/921-3/724 </t>
  </si>
  <si>
    <t>DÜZCE AKSU ELEKTRİK ÜRETİM A.Ş.</t>
  </si>
  <si>
    <t>DÜZCE-AKSU HES</t>
  </si>
  <si>
    <t>DÜZCE</t>
  </si>
  <si>
    <t xml:space="preserve">EÜ/1655-1/1203 </t>
  </si>
  <si>
    <t>VASFİ ENERJİ ELEKTRİK ÜRT. PAZ. SAN. VE TİC. LTD. ŞTİ.</t>
  </si>
  <si>
    <t>SÖLPEREN REGÜLÂTÖRÜ VE HES</t>
  </si>
  <si>
    <t>ERZİNCAN</t>
  </si>
  <si>
    <t>EO/3103-11/1862</t>
  </si>
  <si>
    <t>BOYAR KİMYA SAN. VE TİC. A.Ş.</t>
  </si>
  <si>
    <t>BOYAR KİMYA TERMİK KOJENERASYON SANTRALİ</t>
  </si>
  <si>
    <t>EO/2623-4/1645</t>
  </si>
  <si>
    <t>CANAN TEKSTİL SAN. VE TİC. A.Ş.</t>
  </si>
  <si>
    <t>CANAN TEKSTİL TERMİK KOJENERASYON SANTRALİ</t>
  </si>
  <si>
    <t>EÜ/902-7/713</t>
  </si>
  <si>
    <t>KAÇKAR ENERJİ ELEKTRİK ÜRETİM A.Ş.</t>
  </si>
  <si>
    <t>AYVASIL REGÜLATÖRÜ VE HES</t>
  </si>
  <si>
    <t>PİROLİTİK YAĞ</t>
  </si>
  <si>
    <t>EÜ/3071-2/1816</t>
  </si>
  <si>
    <t>DERİN ENERJİ ÜRETİM SAN. TİC. A.Ş.</t>
  </si>
  <si>
    <t>ÇAMLICA II HES</t>
  </si>
  <si>
    <t>EÜ/1952-1/1385</t>
  </si>
  <si>
    <t>ARSAN ENERJİ A.Ş.</t>
  </si>
  <si>
    <t>KAYAKÖPRÜ HES</t>
  </si>
  <si>
    <t>EÜ/3683-6/2238</t>
  </si>
  <si>
    <t>GERES ELEKTRİK ÜRETİM A.Ş.</t>
  </si>
  <si>
    <t>GERES RES</t>
  </si>
  <si>
    <t>MANİSA</t>
  </si>
  <si>
    <t>EO/3946-3/2388</t>
  </si>
  <si>
    <t>EROĞLU GİYİM SAN. TİC. A.Ş.</t>
  </si>
  <si>
    <t>EROĞLU GİYİM TERMİK KOJENERASYON SANTRALİ</t>
  </si>
  <si>
    <t>EÜ/1120-5/807</t>
  </si>
  <si>
    <t>HETAŞ HACISALİHOĞLU ENERJİ VE TİC. A.Ş.</t>
  </si>
  <si>
    <t>TONYA I-II HES</t>
  </si>
  <si>
    <t>ASLANCIK HES</t>
  </si>
  <si>
    <t>HASANBEYLİ RES</t>
  </si>
  <si>
    <t>EO/3330-11/2018</t>
  </si>
  <si>
    <t>GÜVEN GIDA SAN. VE TİC. A.Ş.</t>
  </si>
  <si>
    <t>GÜVEN GIDA TETMİK KOJENERASYON SANTRALİ</t>
  </si>
  <si>
    <t>EÜ/3712-5/2264</t>
  </si>
  <si>
    <t>PROKOM MADENCİLİK OTO. İNŞ. EL. ÜR. ELKTR. TAAH. İT. İH. SAN. VE TİC. LTD. ŞTİ</t>
  </si>
  <si>
    <t>PROKOM PİROLİTİK YAĞ VE GAZ TAKITLI ELEKTRİK ÜRETİM TESİSİ</t>
  </si>
  <si>
    <t>4 GM</t>
  </si>
  <si>
    <t>EÜ/3946-5/2390</t>
  </si>
  <si>
    <t>AŞKALE ELEKTRİK ÜRETİM A.Ş.</t>
  </si>
  <si>
    <t>TUANA HES</t>
  </si>
  <si>
    <t>EÜ/3446-5/2091</t>
  </si>
  <si>
    <t>ÖRES ELEKTRİK ÜRETİM A.Ş.</t>
  </si>
  <si>
    <t>SALMAN RES</t>
  </si>
  <si>
    <t>EÜ/2899-49/1746</t>
  </si>
  <si>
    <t>AHMET HAKAN ELEKTRİK ÜRETİM A.Ş.</t>
  </si>
  <si>
    <t>ZALA REGÜLATÖRÜ VE HES</t>
  </si>
  <si>
    <t>(2x2,210) + 1,002</t>
  </si>
  <si>
    <t>EÜ/3301-10/1990</t>
  </si>
  <si>
    <t>ARNAZ RES ELEKTRİK ÜRETİM A.Ş.</t>
  </si>
  <si>
    <t>UŞAK RES</t>
  </si>
  <si>
    <t>UŞAK</t>
  </si>
  <si>
    <t>EÜ/1747-4/1257</t>
  </si>
  <si>
    <t>BAKRAS ENERJİ ELEKTRİK ÜRETİM A.Ş.</t>
  </si>
  <si>
    <t>ŞENBÜK RES</t>
  </si>
  <si>
    <t>EO/153-2/240</t>
  </si>
  <si>
    <t>GÜLLE ENTEGRE TEKSTİL İŞL. EMLAK DAN. SAN VE TİC. A.Ş.</t>
  </si>
  <si>
    <t>GÜLLE TEKSTİL TERMİK KOJENERASYON SANTRALİ</t>
  </si>
  <si>
    <t>EÜ/1188-5/857</t>
  </si>
  <si>
    <t>ARKUN BARAJI VE HES</t>
  </si>
  <si>
    <t>ERZURUM - ARTVİN</t>
  </si>
  <si>
    <t>EO/3570-15/240</t>
  </si>
  <si>
    <t>DERHAN TEKSTİL KONFEKSİYON ENERJİ SAN. VE TİC. A.Ş.</t>
  </si>
  <si>
    <t>DERHAN TEKSTİL TERMİK KOJENERASYON SANTRALİ</t>
  </si>
  <si>
    <t>EÜ/3382-11/2051</t>
  </si>
  <si>
    <t>BOYDAK ENERJİ ÜRETİM VE TİC. A.Ş.</t>
  </si>
  <si>
    <t>ÇANTA RES</t>
  </si>
  <si>
    <t>ÇÖP, BİYOKÜTLE, ATIK ISI, JEOTERMAL, P. YAĞ</t>
  </si>
  <si>
    <t>EÜ/2709-12/1680</t>
  </si>
  <si>
    <t>MENDERES GEOTHERMAL ELEKTRİK ÜRETİM A.Ş.</t>
  </si>
  <si>
    <t>DORA 3 JES</t>
  </si>
  <si>
    <t>EÜ/4165-17/2492</t>
  </si>
  <si>
    <t>TELKO ENERJİ ÜRETİM TUR. İNŞ. SAN. VE TİC. A.Ş.</t>
  </si>
  <si>
    <t>EDİNCİK BES</t>
  </si>
  <si>
    <t>2 GM</t>
  </si>
  <si>
    <t>ARTVİN / ERZURUM</t>
  </si>
  <si>
    <t>78,005 + (2x5,407)</t>
  </si>
  <si>
    <t>EÜ/3433-6/2081</t>
  </si>
  <si>
    <t>GETİRİ ENERJİ ÜRETİM SAN. VE TİC. LTD. ŞTİ.</t>
  </si>
  <si>
    <t>TOKMADİN HES</t>
  </si>
  <si>
    <t>EÜ/3409-85/2063</t>
  </si>
  <si>
    <t>BÜKOR ELEKTRİK ÜRETİM A.Ş.</t>
  </si>
  <si>
    <t>BÜKOR II HES</t>
  </si>
  <si>
    <t>BİLECİK</t>
  </si>
  <si>
    <t>EO/3584-2/2190</t>
  </si>
  <si>
    <t>GÜRTEKS İPLİK SAN. VE Tİ. A.Ş.</t>
  </si>
  <si>
    <t>SENTETİK-2 KOJENERASYON TESİSİ</t>
  </si>
  <si>
    <t>GÖKBEL I-II HES</t>
  </si>
  <si>
    <t>ISPARTA-BURDUR</t>
  </si>
  <si>
    <t>EÜ/5042-1/03009</t>
  </si>
  <si>
    <t>ITC AKSARAY ÜRETİM TESİSİ</t>
  </si>
  <si>
    <t>AKSARAY</t>
  </si>
  <si>
    <t>KAVŞAK BENDİ HES</t>
  </si>
  <si>
    <t>EÜ/3683-3/2235</t>
  </si>
  <si>
    <t>GÖKRES 2 RES</t>
  </si>
  <si>
    <t>EÜ/1904-3/1351</t>
  </si>
  <si>
    <t>ETKEN ELEKTRİK ÜRETİM LTD. ŞTİ.</t>
  </si>
  <si>
    <t>KÖROĞLU HES</t>
  </si>
  <si>
    <t>EÜ/3490-13/2137</t>
  </si>
  <si>
    <t>AYSU ENERJİ SAN. VE TİC. A.Ş.</t>
  </si>
  <si>
    <t>KARADERE RES</t>
  </si>
  <si>
    <t>KIRKLARELİ</t>
  </si>
  <si>
    <t>EO/3527-2/2168</t>
  </si>
  <si>
    <t>ALTINSU TEKSTİL ENERJİ SAN. VE TİC. LTD. ŞTİ.</t>
  </si>
  <si>
    <t>ALTINSU TEKSTİL KOJENERASYON TESİSİ</t>
  </si>
  <si>
    <t>EÜ/3490-17/2141</t>
  </si>
  <si>
    <t>MANRES ELEKTRİK ÜRETİM A.Ş.</t>
  </si>
  <si>
    <t>GÜNAYDIN RES</t>
  </si>
  <si>
    <t>EÜ/1690-2/1224</t>
  </si>
  <si>
    <t>SUSURLUK ENERJİ A.Ş.</t>
  </si>
  <si>
    <t>SUSURLUK RES</t>
  </si>
  <si>
    <t>-</t>
  </si>
  <si>
    <t>EO/3330-12/2019</t>
  </si>
  <si>
    <t>AŞKALE ÇİMENTO SANAYİ T.A.Ş.</t>
  </si>
  <si>
    <t>AŞKALE ÇİMENTO TERMİK KOJENERASYON SANTRALİ</t>
  </si>
  <si>
    <t>EÜ/1217-3/868</t>
  </si>
  <si>
    <t>İYON ENERJİ ÜRETİMİ SAN. VE TİC. A.Ş.</t>
  </si>
  <si>
    <t>KOÇLU HES</t>
  </si>
  <si>
    <t>EÜ/1160-3/833</t>
  </si>
  <si>
    <t>İÇDAŞ ELEKTRİK ENERJİSİ ÜRETİM VE YATIRIM A.Ş.</t>
  </si>
  <si>
    <t>BEKİRLİ TERMİK SANTRALİ</t>
  </si>
  <si>
    <t>EÜ/3490-4/2129</t>
  </si>
  <si>
    <t>A.F.E ELEKTRİK ÜRETİM TİC. SAN. A.Ş.</t>
  </si>
  <si>
    <t>AKDERE HES</t>
  </si>
  <si>
    <t>(2x2,975) + 1,530</t>
  </si>
  <si>
    <t>EÜ/3409-80/2069</t>
  </si>
  <si>
    <t>MERTLER ENERJİ ÜRETİM PAZARLAMA A.Ş.</t>
  </si>
  <si>
    <t>SARAY REGÜLATÖRÜ VE HES</t>
  </si>
  <si>
    <t>EÜ/2466-5/1603</t>
  </si>
  <si>
    <t>PANCAR ELEKTRİK ÜRETİM A.Ş.</t>
  </si>
  <si>
    <t>PANER KOJENERASYON SANTRALİ</t>
  </si>
  <si>
    <t>EÜ/1517-7/1106</t>
  </si>
  <si>
    <t>BND ELEKTRİK ÜRETİM A.Ş.</t>
  </si>
  <si>
    <t>ÜÇGEN 2 REGÜLATÖRÜ VE HES</t>
  </si>
  <si>
    <t>EÜ/2669-3/1655</t>
  </si>
  <si>
    <t>GENERAL ENERJİ ÜRETİM A.Ş.</t>
  </si>
  <si>
    <t>GENERAL REGÜLATÖRÜ VE HES</t>
  </si>
  <si>
    <t>EÜ/1813-3/1274</t>
  </si>
  <si>
    <t>ATLAS ENERJİ ÜRETİM A.Ş.</t>
  </si>
  <si>
    <t>ATLAS TERMİK SANTRALİ</t>
  </si>
  <si>
    <t>EÜ/1622-14/1187</t>
  </si>
  <si>
    <t>AYEN ENERJİ A.Ş.</t>
  </si>
  <si>
    <t>KORKMAZ RES</t>
  </si>
  <si>
    <t>GÖKRES-2 RES</t>
  </si>
  <si>
    <t>EO/4120-3/2471</t>
  </si>
  <si>
    <t>AYNES GIDA SAN. VE TİC. A.Ş.</t>
  </si>
  <si>
    <t>TERMİK-AKIŞKAN YATAKLI KOJENERASYON SANTRALİ</t>
  </si>
  <si>
    <t>DENİZLİ</t>
  </si>
  <si>
    <t>EÜ/1149-3/823</t>
  </si>
  <si>
    <t>ALENKA ENERJİ ÜRETİM VE YATIRIM LTD. ŞTİ.</t>
  </si>
  <si>
    <t>KIYIKÖY RES</t>
  </si>
  <si>
    <t>EÜ/1622-9/1182</t>
  </si>
  <si>
    <t>EOLOS RÜZGAR ENERJİSİ ÜRETİM A.Ş.</t>
  </si>
  <si>
    <t>ŞENKÖY RES</t>
  </si>
  <si>
    <t>EÜ/1398-11/1025</t>
  </si>
  <si>
    <t>SAMURLU RES</t>
  </si>
  <si>
    <t>EÜ/5100/03038</t>
  </si>
  <si>
    <t>AKKÖY ENERJİ A.Ş.</t>
  </si>
  <si>
    <t>ALADEREÇAM HES</t>
  </si>
  <si>
    <t>EÜ/3433-11/2086</t>
  </si>
  <si>
    <t>SİLİVRİ ENERJİ A.Ş.</t>
  </si>
  <si>
    <t>SİLİVRİ RES</t>
  </si>
  <si>
    <t>EÜ/3683-5/2237</t>
  </si>
  <si>
    <t>BRİZA RÜZGAR ELEKTRİK ÜRETİM SAN. VE TİC. A.Ş.</t>
  </si>
  <si>
    <t>KAVAKLI RES</t>
  </si>
  <si>
    <t>EO/4325-27/02593</t>
  </si>
  <si>
    <t>AK NİŞASTA SAN. VE TİC. A.Ş.</t>
  </si>
  <si>
    <t>AK NİŞASTA SAN. VE TİC. A.Ş. KOJENERASYON SANTRALİ</t>
  </si>
  <si>
    <t>EÜ/3118-6/1872</t>
  </si>
  <si>
    <t>OLGU ENERJİ YATIRIM ÜRETİM VE TİC. A.Ş.</t>
  </si>
  <si>
    <t>DİNAR RES</t>
  </si>
  <si>
    <t>EÜ/1188-4/856</t>
  </si>
  <si>
    <t>ELEN ENERJİ ÜRETİMİ SAN. TİC. A.Ş.</t>
  </si>
  <si>
    <t>DOĞANÇAY HES</t>
  </si>
  <si>
    <t>SAKARYA</t>
  </si>
  <si>
    <t>EÜ/3446-7/2093</t>
  </si>
  <si>
    <t>KÖRFEZ ENERJİ SAN. VE TİC. A.Ş.</t>
  </si>
  <si>
    <t>KÖRFEZ ENERJİ SAN. VE TİC. A.Ş. TERMİK KOJENERASYON SANTRALİ</t>
  </si>
  <si>
    <t>KOCAELİ</t>
  </si>
  <si>
    <t>EÜ/3159-3/1906</t>
  </si>
  <si>
    <t>KANGAL ELEKTRİK ENERJİ ÜRETİM VE TİC. A.Ş.</t>
  </si>
  <si>
    <t>KANGAL RES</t>
  </si>
  <si>
    <t>EÜ/3354-6/2038</t>
  </si>
  <si>
    <t>HER ENERJİ VE ÇEVRE TEKNOLOJİLERİ ELEKTRİK ÜRETİM A.Ş.</t>
  </si>
  <si>
    <t>KAYSERİ KATI ATIK DEPONİ SAHASI ELEKTRİK ÜRETİM SANTRALİ</t>
  </si>
  <si>
    <t>EÜ/4270-2/02549</t>
  </si>
  <si>
    <t>TAN ELEKTRİK ÜRETİM A.Ş.</t>
  </si>
  <si>
    <t>ALİAĞA RES</t>
  </si>
  <si>
    <t>EO/544-1/569</t>
  </si>
  <si>
    <t>HAYAT KİMYA SANAYİ A.Ş.</t>
  </si>
  <si>
    <t>HAYAT KİMYA KOJENERASYON SANTRALİ</t>
  </si>
  <si>
    <t>EÜ/1590-5/1160</t>
  </si>
  <si>
    <t>NAS ENERJİ A.Ş.</t>
  </si>
  <si>
    <t>BATMAN</t>
  </si>
  <si>
    <t>EÜ/1785-2/1266</t>
  </si>
  <si>
    <t>YENİ DORUK ENERJİ ELEKTRİK ÜRETİM A.Ş.</t>
  </si>
  <si>
    <t>DORUK HES</t>
  </si>
  <si>
    <t>EÜ/1884-3/1347</t>
  </si>
  <si>
    <t>EBD ENERJİ ÜRT. VE TİC. A.Ş.</t>
  </si>
  <si>
    <t>SERAP HES</t>
  </si>
  <si>
    <t>EÜ/3680-1/2230</t>
  </si>
  <si>
    <t>TÜRKERLER JEO. ENERJİ ARAMA VE ÜRT. A.Ş.</t>
  </si>
  <si>
    <t>ALAŞEHİR JES</t>
  </si>
  <si>
    <t>BRİZA RÜZGAR ELKTR. ÜRT. SAN. VE TIC. A.Ş.</t>
  </si>
  <si>
    <t>EO/3570-12/2184</t>
  </si>
  <si>
    <t>BURKAY TEKSTİL SAN. VE TİC. A.Ş.</t>
  </si>
  <si>
    <t>KOJEN</t>
  </si>
  <si>
    <t>EÜ/3224-1/1953</t>
  </si>
  <si>
    <t>SAMSUN AVDAN ENERJİ ÜRETİM VE TİC. A.Ş.</t>
  </si>
  <si>
    <t>SAMSUN AVDAN BİYOGAZ TESİSİ BİYOKÜTLE PROJESİ</t>
  </si>
  <si>
    <t>MODERN BİYOKÜTLE ENERJİSİ ELEKTRİK ÜRETİM A.Ş.</t>
  </si>
  <si>
    <t>MODERN BİYOKÜTLE ENERJİ SANTRALİ</t>
  </si>
  <si>
    <t>EÜ/5060-5/03043</t>
  </si>
  <si>
    <t>GARZAN HES</t>
  </si>
  <si>
    <t>EÜ/3433-5/2080</t>
  </si>
  <si>
    <t>GÜRGEN ENERJİ ÜRETİM VE DAĞITIM A.Ş.</t>
  </si>
  <si>
    <t>GÜRGEN REGÜLATÖRÜ VE HES</t>
  </si>
  <si>
    <t>EÜ/5255/03112</t>
  </si>
  <si>
    <t>MAREN MARAŞ ELEKTRİK ÜRETİM SANAYİ VE TİC. A.Ş.</t>
  </si>
  <si>
    <t>KEREM JES</t>
  </si>
  <si>
    <t>EÜ/1856-8/1334</t>
  </si>
  <si>
    <t>BOZAT ELEKTRİK ÜRETİM A.Ş.</t>
  </si>
  <si>
    <t>ZEKERE HES</t>
  </si>
  <si>
    <t>EÜ/2198-1/1540</t>
  </si>
  <si>
    <t>CENGİZ ENERJİ SANAYİİ VE TİCARET A.Ş.</t>
  </si>
  <si>
    <t>CENGİZ 240MW DGKÇS</t>
  </si>
  <si>
    <t>EÜ/3127-5/1889</t>
  </si>
  <si>
    <t>TAMYELİ ENERJİ YATIRIM ÜRETİM VE TİCARET A.Ş.</t>
  </si>
  <si>
    <t>İNCESU RES</t>
  </si>
  <si>
    <t>AFYONKARAHİSAR</t>
  </si>
  <si>
    <t>EÜ/4120-1/2469</t>
  </si>
  <si>
    <t>AFYON ENERJİ VE GÜBRE ÜRETİM TİC. VE SAN. A.Ş.</t>
  </si>
  <si>
    <t>AFYON BİYOGAZ ENERJİ SANTRALİ BİYOKÜTLE PROJESİ</t>
  </si>
  <si>
    <t>EÜ/5030-2/03018</t>
  </si>
  <si>
    <t>TÜRKOL TURİZM SANAYİ VE TİCARET A.Ş.</t>
  </si>
  <si>
    <t>TURKOL OTEL SANTRALİ (TERMİK KOJENERASYON)</t>
  </si>
  <si>
    <t>EO/1204-2/864</t>
  </si>
  <si>
    <t>YENİ ADANA İMAR İNŞAAT TİCARET A.Ş.</t>
  </si>
  <si>
    <t>ADANA DOĞU ATIKSU SANTRALİ</t>
  </si>
  <si>
    <t>EÜ/4315-2/02577</t>
  </si>
  <si>
    <t>ALBE DOĞALGAZ DAĞITIM VE ELEKTRİK ENERJİSİ ÜRETİM LTD. ŞTİ.</t>
  </si>
  <si>
    <t>ALBE-I BİYOGAZ SANTRALİ</t>
  </si>
  <si>
    <t>1,204+0,609</t>
  </si>
  <si>
    <t>EO/1280-1/918</t>
  </si>
  <si>
    <t>AK GIDA SANAYİ VE TİCARET A.Ş.</t>
  </si>
  <si>
    <t xml:space="preserve">TERMİK-KOJENERASYON SANTRALI </t>
  </si>
  <si>
    <t>EÜ/5228-2/03114</t>
  </si>
  <si>
    <t>ENFAŞ ENERJİ ELEKTRİK ÜRETİM A.Ş.</t>
  </si>
  <si>
    <t>KOCABEY-2 BİYOGAZ SANTRALİ</t>
  </si>
  <si>
    <t>EÜ/3696-3/2248</t>
  </si>
  <si>
    <t>ÇANRES ELEKTRİK ÜRETİM A.Ş.</t>
  </si>
  <si>
    <t>ŞADILLI RES</t>
  </si>
  <si>
    <t>EÜ/4325-1/02588</t>
  </si>
  <si>
    <t>POLRES ELEKTRİK ÜRETİM İNŞAAT TARIM HAYVANCILIK TİC. VE SAN. A.Ş.</t>
  </si>
  <si>
    <t xml:space="preserve">POLATLI BES  </t>
  </si>
  <si>
    <t>EO/162-27/294</t>
  </si>
  <si>
    <t>TÜRKİYE ŞEKER FABRİKALARI A.Ş.</t>
  </si>
  <si>
    <t>BURDUR</t>
  </si>
  <si>
    <t>BURDUR ŞEKER FABRİKASI ÜRETİM TESİSİ (TERMİK KOJENERASYON)</t>
  </si>
  <si>
    <t>DG/FO/LİNYİT</t>
  </si>
  <si>
    <t>SİGMA ELEKTRİK ÜRETİM MÜHENDİSLİK VE PAZARLAMA LTD. ŞTİ.</t>
  </si>
  <si>
    <t>SİGMA SULUOVA BİYOGAZ TESİSİ</t>
  </si>
  <si>
    <t>EÜ/3474-3/2111</t>
  </si>
  <si>
    <t>AMASYA</t>
  </si>
  <si>
    <t>EÜ/1845-23/1317</t>
  </si>
  <si>
    <t>VİRA ELEKTRİK ÜRETİM A.Ş.</t>
  </si>
  <si>
    <t>EÜ/4165-16/2491</t>
  </si>
  <si>
    <t>GÜRMAT ELEKTRİK ÜRETİM A.Ş.</t>
  </si>
  <si>
    <t>EFELER JES</t>
  </si>
  <si>
    <t>TUĞRA REGÜLATÖRÜ VE HES</t>
  </si>
  <si>
    <t>EÜ/2086-2/1472</t>
  </si>
  <si>
    <t>PİRO REGÜLATÖRÜ VE HES</t>
  </si>
  <si>
    <t>EÜ/2166-1/1522</t>
  </si>
  <si>
    <t>GÜFEN ENERJİ ELK. ÜRT. PAZ. SAN. TİC. LTD. ŞTİ.</t>
  </si>
  <si>
    <t>GÖKBOYUN REGÜLATÖRÜ VE HES</t>
  </si>
  <si>
    <t>1x4+1x1</t>
  </si>
  <si>
    <t>EÜ/3490-18/2142</t>
  </si>
  <si>
    <t>DERİN ENERJİ ÜRETİM SANAYİ VE TİCARET LTD. ŞTİ.</t>
  </si>
  <si>
    <t xml:space="preserve">BEYPAZARI BİYOGAZ TESİSİ BİYOKÜTLE PROJESİ </t>
  </si>
  <si>
    <t>CANAN TEKSTİL SANAYİ VE TİCARET A.Ş.</t>
  </si>
  <si>
    <t xml:space="preserve">CANAN TEKSTİL
KOJENERASYON SANTRALI
</t>
  </si>
  <si>
    <t>EÜ/5275/03132</t>
  </si>
  <si>
    <t>BOĞAZKÖY ENERJİ ELEKTRİK ÜRETİM TİC. LTD. ŞTİ.</t>
  </si>
  <si>
    <t>AMASYA ÇÖP GAZ ELEKTRİK ÜRETİM TESİSİ</t>
  </si>
  <si>
    <t>EÜ/3175-4/1912</t>
  </si>
  <si>
    <t>ELFA ELEKTRİK ÜRETİM A.Ş.</t>
  </si>
  <si>
    <t>UMURLAR RES</t>
  </si>
  <si>
    <t>EÜ/1575-5/1144</t>
  </si>
  <si>
    <t>ÜÇGEN HES</t>
  </si>
  <si>
    <t>ARSAN DOKUMA TERMİK KOJENERASYON SANTRALİ</t>
  </si>
  <si>
    <t>EÜ/1952-20/1394</t>
  </si>
  <si>
    <t>TIRSAN ENERJİ ELEKTRİK ÜRETİM ANONİM ŞİRKETİ</t>
  </si>
  <si>
    <t>YAKINCA REGÜLATÖRÜ VE HES</t>
  </si>
  <si>
    <t>MENERJİ ELEKTRİK ÜRETİM ANONİM ŞİRKETİ</t>
  </si>
  <si>
    <t>EÜ/1828-2/1295</t>
  </si>
  <si>
    <t>YÜCE HES</t>
  </si>
  <si>
    <t>EÜ/1952-6/1390</t>
  </si>
  <si>
    <t>ENBATI ELEKTRİK ÜRETİM SAN. VE TİC. A.Ş.</t>
  </si>
  <si>
    <t>PİRİNÇLİK HES</t>
  </si>
  <si>
    <t>KARABÜK</t>
  </si>
  <si>
    <t>GÖNEN YENİLENEBİLİR ENERJİ ÜRETİM  A.Ş.</t>
  </si>
  <si>
    <t>GÖNEN BİYOGAZ TESİSİ PROJESİ</t>
  </si>
  <si>
    <t>EÜ/2922-1/1750</t>
  </si>
  <si>
    <t>GÖKSU ENERJİ ÜRETİM A.Ş.</t>
  </si>
  <si>
    <t>EKİNCİK HES</t>
  </si>
  <si>
    <t>EÜ/1167-3/836</t>
  </si>
  <si>
    <t>ALİZE ENERJİ ELEKTRİK ÜRETİM A.Ş.</t>
  </si>
  <si>
    <t>KELTEPE RES</t>
  </si>
  <si>
    <t>SOMA ENERJİ ELEKTRİK ÜRETİM A.Ş.</t>
  </si>
  <si>
    <t>EÜ/1149-7/827</t>
  </si>
  <si>
    <t>SOMA RES</t>
  </si>
  <si>
    <t>TEKNO DOĞALGAZ ÇEVİRİM ENERJİ ELEKTRİK ÜRETİM A.Ş.</t>
  </si>
  <si>
    <t>BİLECİK DOĞALGAZ ÇEVRİM SANTRALİ</t>
  </si>
  <si>
    <t>EÜ/3741-5/2296</t>
  </si>
  <si>
    <t>(2x4,3)GM + 4,45BT</t>
  </si>
  <si>
    <t>2 GM + 1 BT</t>
  </si>
  <si>
    <t>AKASYA ELEKTRİK ÜRETİM LTD. ŞTİ.</t>
  </si>
  <si>
    <t>EÜ/3527-3/2169</t>
  </si>
  <si>
    <t>MURAT HES</t>
  </si>
  <si>
    <t>2X4,602+1,886</t>
  </si>
  <si>
    <t>EO/3821-6/2328</t>
  </si>
  <si>
    <t>MERİNOS HALI SAN. VE TİC. A.Ş.</t>
  </si>
  <si>
    <t>MERNİOS HALI KOJENERASYON SANTRALİ</t>
  </si>
  <si>
    <t>BEREKET ENERJİ ÜRETİM A.Ş.</t>
  </si>
  <si>
    <t>MENTAŞ HES</t>
  </si>
  <si>
    <t>EÜ/386-6/493</t>
  </si>
  <si>
    <t xml:space="preserve">  GEÇİCİ KABUL TARİHİ</t>
  </si>
  <si>
    <t>EÜ/1904-50/1358</t>
  </si>
  <si>
    <t>IRMAK ENERJİ ÜRETİM SANAYİ VE TİCARET A.Ş.</t>
  </si>
  <si>
    <t>EREN HES</t>
  </si>
  <si>
    <t>YÜCEYURT ENERJİ ÜRETİM A.Ş.</t>
  </si>
  <si>
    <t>ARAKLI 3 HES</t>
  </si>
  <si>
    <t>EÜ/3094-8/1842</t>
  </si>
  <si>
    <t>EÜ/1447-8/1049</t>
  </si>
  <si>
    <t>BANDIRMA ENERJİ VE ELEKTRİK ÜRETİM TİC. A.Ş.</t>
  </si>
  <si>
    <t>BANDIRMA RES</t>
  </si>
  <si>
    <t>ATE ENERJİ ELK. ÜR. SAN. TİC. A.Ş.</t>
  </si>
  <si>
    <t>EÜ/3490-2/2127</t>
  </si>
  <si>
    <t>ÇAĞLAYAN REGÜLATÖRÜ VE HES</t>
  </si>
  <si>
    <t>DİYARBAKIR</t>
  </si>
  <si>
    <t>EÜ/325-3/458</t>
  </si>
  <si>
    <t>DENİZ ELEKTRİK ÜRETİM LTD. ŞTİ.</t>
  </si>
  <si>
    <t>SEBENOBA RES</t>
  </si>
  <si>
    <t>2X2 + 3X3</t>
  </si>
  <si>
    <t>TEKSMAK MAKİNE TEKSTİL ENERJİ SAN. TİC. PAZ. LTD. ŞTİ.</t>
  </si>
  <si>
    <t>EO/4027-13/2437</t>
  </si>
  <si>
    <t>YAZILI I-II-III HES</t>
  </si>
  <si>
    <t>EÜ/2756-6/1700</t>
  </si>
  <si>
    <t>1X5,4+1X1,22</t>
  </si>
  <si>
    <t>EO/3760-6/2306</t>
  </si>
  <si>
    <t>MED-MAR SAĞLIK HİZ. GIDA İNŞ. TUR. İŞL. NAK. VE EL. ÜR. SAN. VE TİC. A.Ş.</t>
  </si>
  <si>
    <t>TERMİK KOJENERASYON SANTRALİ</t>
  </si>
  <si>
    <t>ÇANKIRI</t>
  </si>
  <si>
    <t>EÜ/5254-1/03140</t>
  </si>
  <si>
    <t>POLYPLEX RESİNS SAN. VE TİC. A.Ş.</t>
  </si>
  <si>
    <t>PET CİPS RESİN VE KOJ. TESİSİ</t>
  </si>
  <si>
    <t>EÜ/2255-5/1551</t>
  </si>
  <si>
    <t>YEŞİLKÖY REG. VE HES</t>
  </si>
  <si>
    <t>SOMA ENERJİ ELEKTRK ÜRT. A.Ş.</t>
  </si>
  <si>
    <t>TEKSMAK TERMİK KOJENERASYON SANTRALİ</t>
  </si>
  <si>
    <t>KENT SOLAR ELEKTRİK ÜRETİM SAN. VE TİC. LTD. ŞTİ.</t>
  </si>
  <si>
    <t>EÜ/3034-3/1786</t>
  </si>
  <si>
    <t>M.KEMALPAŞA-SUUÇTU HES</t>
  </si>
  <si>
    <t>CAN ENERJİ ENTEGRE ELEKTRİK ÜRETİM A.Ş.</t>
  </si>
  <si>
    <t>EÜ/2564-4/1628</t>
  </si>
  <si>
    <t>TEKİRDAĞ ENERJİ ÜRETİM SANTRALİ</t>
  </si>
  <si>
    <t>1X9,7+1X3,375</t>
  </si>
  <si>
    <t>EÜ/3961-3/2400</t>
  </si>
  <si>
    <t>ŞAR ENERJİ ELEKTRİK ÜRETİM A.Ş.</t>
  </si>
  <si>
    <t>HAMZABEY HES</t>
  </si>
  <si>
    <t>ELEKTRİK ÜRETİM A.Ş.</t>
  </si>
  <si>
    <t>ÇİNE HES</t>
  </si>
  <si>
    <t>MANYAS BARAJI VE HES</t>
  </si>
  <si>
    <t>YEŞİLKÖY ELKTR. ÜRT. VE TİC. LTD. ŞTİ.</t>
  </si>
  <si>
    <t>ELİF GRUP ENERJİ ELEKTRİK ÜRETİM LTD. ŞTİ.</t>
  </si>
  <si>
    <t>BEYOBASI ENERJİ ÜRETİM A.Ş.</t>
  </si>
  <si>
    <t>SEKİYAKA II HES</t>
  </si>
  <si>
    <t>EÜ/2401-3/1582</t>
  </si>
  <si>
    <t>MUĞLA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</si>
</sst>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dd/mm/yyyy;@"/>
    <numFmt numFmtId="166" formatCode="0.0000"/>
  </numFmts>
  <fonts count="17">
    <font>
      <sz val="10"/>
      <name val="Arial Tur"/>
      <charset val="162"/>
    </font>
    <font>
      <sz val="10"/>
      <name val="Arial Tur"/>
      <charset val="162"/>
    </font>
    <font>
      <b/>
      <sz val="11"/>
      <name val="Arial"/>
      <family val="2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vertAlign val="subscript"/>
      <sz val="10"/>
      <name val="Arial"/>
      <family val="2"/>
      <charset val="162"/>
    </font>
    <font>
      <b/>
      <sz val="8"/>
      <name val="Arial"/>
      <family val="2"/>
      <charset val="162"/>
    </font>
    <font>
      <b/>
      <sz val="8"/>
      <name val="Arial Tur"/>
      <charset val="162"/>
    </font>
    <font>
      <b/>
      <vertAlign val="superscript"/>
      <sz val="12"/>
      <color rgb="FFFF0000"/>
      <name val="Arial Tur"/>
      <charset val="162"/>
    </font>
    <font>
      <b/>
      <sz val="10"/>
      <name val="Arial Tur"/>
      <charset val="162"/>
    </font>
    <font>
      <b/>
      <i/>
      <sz val="10"/>
      <name val="Arial Tur"/>
      <charset val="162"/>
    </font>
    <font>
      <i/>
      <sz val="10"/>
      <name val="Arial Tur"/>
      <charset val="162"/>
    </font>
    <font>
      <b/>
      <i/>
      <sz val="11"/>
      <name val="Arial Tur"/>
      <charset val="162"/>
    </font>
    <font>
      <u/>
      <sz val="10"/>
      <name val="Arial Tur"/>
      <charset val="162"/>
    </font>
    <font>
      <sz val="10"/>
      <color indexed="8"/>
      <name val="Arial"/>
      <family val="2"/>
      <charset val="162"/>
    </font>
    <font>
      <sz val="10"/>
      <color rgb="FF000000"/>
      <name val="Arial Tur"/>
      <charset val="162"/>
    </font>
    <font>
      <sz val="9"/>
      <color indexed="81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 shrinkToFit="1"/>
    </xf>
    <xf numFmtId="164" fontId="4" fillId="2" borderId="1" xfId="0" applyNumberFormat="1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ont="1" applyFill="1"/>
    <xf numFmtId="0" fontId="8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shrinkToFi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9" fillId="2" borderId="0" xfId="0" applyNumberFormat="1" applyFont="1" applyFill="1" applyBorder="1" applyAlignment="1">
      <alignment horizontal="left" vertical="center" wrapText="1"/>
    </xf>
    <xf numFmtId="0" fontId="6" fillId="2" borderId="0" xfId="0" applyFont="1" applyFill="1"/>
    <xf numFmtId="0" fontId="0" fillId="2" borderId="0" xfId="0" applyFill="1"/>
    <xf numFmtId="1" fontId="11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0" fontId="0" fillId="2" borderId="1" xfId="0" applyFill="1" applyBorder="1" applyAlignment="1">
      <alignment vertical="center" shrinkToFit="1"/>
    </xf>
    <xf numFmtId="0" fontId="14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shrinkToFit="1"/>
    </xf>
    <xf numFmtId="164" fontId="0" fillId="2" borderId="1" xfId="0" applyNumberForma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164" fontId="0" fillId="2" borderId="1" xfId="0" applyNumberFormat="1" applyFont="1" applyFill="1" applyBorder="1" applyAlignment="1">
      <alignment horizontal="center" vertical="center" shrinkToFit="1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 vertical="center" wrapText="1" shrinkToFit="1"/>
    </xf>
    <xf numFmtId="0" fontId="0" fillId="2" borderId="0" xfId="0" applyFont="1" applyFill="1" applyAlignment="1">
      <alignment wrapText="1"/>
    </xf>
    <xf numFmtId="0" fontId="0" fillId="2" borderId="1" xfId="0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 shrinkToFit="1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0" fontId="0" fillId="2" borderId="1" xfId="0" applyNumberFormat="1" applyFill="1" applyBorder="1" applyAlignment="1">
      <alignment horizontal="center" vertical="center" shrinkToFit="1"/>
    </xf>
    <xf numFmtId="14" fontId="15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shrinkToFit="1"/>
    </xf>
    <xf numFmtId="1" fontId="0" fillId="0" borderId="1" xfId="0" applyNumberForma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 shrinkToFit="1"/>
    </xf>
    <xf numFmtId="14" fontId="3" fillId="0" borderId="1" xfId="0" applyNumberFormat="1" applyFont="1" applyFill="1" applyBorder="1" applyAlignment="1">
      <alignment horizontal="center" vertical="center" wrapText="1" shrinkToFit="1"/>
    </xf>
    <xf numFmtId="14" fontId="3" fillId="2" borderId="1" xfId="0" applyNumberFormat="1" applyFont="1" applyFill="1" applyBorder="1" applyAlignment="1">
      <alignment horizontal="left" vertical="center" wrapText="1" shrinkToFit="1"/>
    </xf>
    <xf numFmtId="14" fontId="3" fillId="0" borderId="1" xfId="0" applyNumberFormat="1" applyFont="1" applyFill="1" applyBorder="1" applyAlignment="1">
      <alignment horizontal="left" vertical="center" wrapText="1" shrinkToFi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6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0" fontId="13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tr-TR"/>
              <a:t>2014 YILI</a:t>
            </a:r>
            <a:r>
              <a:rPr lang="tr-TR" baseline="0"/>
              <a:t> ENERJİ YATIRIMLARI </a:t>
            </a: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8.6742413396672727E-2"/>
          <c:y val="0.36111103998179089"/>
          <c:w val="0.82651517320665457"/>
          <c:h val="0.62809408986478465"/>
        </c:manualLayout>
      </c:layout>
      <c:pie3DChart>
        <c:varyColors val="1"/>
        <c:ser>
          <c:idx val="0"/>
          <c:order val="0"/>
          <c:explosion val="25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B0F0"/>
              </a:solidFill>
            </c:spPr>
          </c:dPt>
          <c:dLbls>
            <c:dLbl>
              <c:idx val="2"/>
              <c:layout>
                <c:manualLayout>
                  <c:x val="-8.2124812910783745E-2"/>
                  <c:y val="-2.5615375313858216E-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0.19063265438927568"/>
                  <c:y val="-1.2968582179260123E-2"/>
                </c:manualLayout>
              </c:layout>
              <c:showCatName val="1"/>
              <c:showPercent val="1"/>
            </c:dLbl>
            <c:numFmt formatCode="0.00%" sourceLinked="0"/>
            <c:showCatName val="1"/>
            <c:showPercent val="1"/>
            <c:showLeaderLines val="1"/>
          </c:dLbls>
          <c:cat>
            <c:strRef>
              <c:f>'2014 Yılı Enerji Yatırımları'!$F$250:$F$253</c:f>
              <c:strCache>
                <c:ptCount val="4"/>
                <c:pt idx="0">
                  <c:v>TERMİK</c:v>
                </c:pt>
                <c:pt idx="1">
                  <c:v>HES</c:v>
                </c:pt>
                <c:pt idx="2">
                  <c:v>RES</c:v>
                </c:pt>
                <c:pt idx="3">
                  <c:v>ÇÖP, BİYOKÜTLE, ATIK ISI, JEOTERMAL, P. YAĞ</c:v>
                </c:pt>
              </c:strCache>
            </c:strRef>
          </c:cat>
          <c:val>
            <c:numRef>
              <c:f>'2014 Yılı Enerji Yatırımları'!$G$250:$G$253</c:f>
              <c:numCache>
                <c:formatCode>0.000</c:formatCode>
                <c:ptCount val="4"/>
                <c:pt idx="0">
                  <c:v>3899.9599999999996</c:v>
                </c:pt>
                <c:pt idx="1">
                  <c:v>1368.7549999999994</c:v>
                </c:pt>
                <c:pt idx="2">
                  <c:v>882.29</c:v>
                </c:pt>
                <c:pt idx="3">
                  <c:v>154.1686</c:v>
                </c:pt>
              </c:numCache>
            </c:numRef>
          </c:val>
        </c:ser>
      </c:pie3DChart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1343024</xdr:colOff>
      <xdr:row>255</xdr:row>
      <xdr:rowOff>95249</xdr:rowOff>
    </xdr:from>
    <xdr:to>
      <xdr:col>8</xdr:col>
      <xdr:colOff>628649</xdr:colOff>
      <xdr:row>275</xdr:row>
      <xdr:rowOff>76199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644338</xdr:colOff>
      <xdr:row>1</xdr:row>
      <xdr:rowOff>38100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381750" cy="361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5"/>
  <sheetViews>
    <sheetView tabSelected="1"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defaultColWidth="9.109375" defaultRowHeight="13.2"/>
  <cols>
    <col min="1" max="2" width="11.109375" style="21" customWidth="1"/>
    <col min="3" max="3" width="17.77734375" style="21" customWidth="1"/>
    <col min="4" max="4" width="25" style="40" customWidth="1"/>
    <col min="5" max="5" width="21.109375" style="40" customWidth="1"/>
    <col min="6" max="6" width="19.109375" style="19" customWidth="1"/>
    <col min="7" max="7" width="15" style="21" customWidth="1"/>
    <col min="8" max="8" width="16.88671875" style="24" customWidth="1"/>
    <col min="9" max="9" width="11.109375" style="21" customWidth="1"/>
    <col min="10" max="10" width="18.5546875" style="24" customWidth="1"/>
    <col min="11" max="11" width="18.109375" style="19" bestFit="1" customWidth="1"/>
    <col min="12" max="16384" width="9.109375" style="19"/>
  </cols>
  <sheetData>
    <row r="1" spans="1:12" ht="25.5" customHeight="1"/>
    <row r="2" spans="1:12" s="1" customFormat="1" ht="35.1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2" s="1" customFormat="1" ht="28.8">
      <c r="A3" s="2" t="s">
        <v>0</v>
      </c>
      <c r="B3" s="2" t="s">
        <v>53</v>
      </c>
      <c r="C3" s="2" t="s">
        <v>54</v>
      </c>
      <c r="D3" s="2" t="s">
        <v>1</v>
      </c>
      <c r="E3" s="2" t="s">
        <v>13</v>
      </c>
      <c r="F3" s="2" t="s">
        <v>12</v>
      </c>
      <c r="G3" s="2" t="s">
        <v>2</v>
      </c>
      <c r="H3" s="3" t="s">
        <v>3</v>
      </c>
      <c r="I3" s="2" t="s">
        <v>4</v>
      </c>
      <c r="J3" s="3" t="s">
        <v>17</v>
      </c>
      <c r="K3" s="2" t="s">
        <v>582</v>
      </c>
    </row>
    <row r="4" spans="1:12" s="1" customFormat="1" ht="21" customHeight="1">
      <c r="A4" s="37">
        <v>1</v>
      </c>
      <c r="B4" s="68">
        <v>40010</v>
      </c>
      <c r="C4" s="70" t="s">
        <v>55</v>
      </c>
      <c r="D4" s="52" t="s">
        <v>49</v>
      </c>
      <c r="E4" s="60" t="s">
        <v>50</v>
      </c>
      <c r="F4" s="53" t="s">
        <v>35</v>
      </c>
      <c r="G4" s="59" t="s">
        <v>5</v>
      </c>
      <c r="H4" s="61">
        <v>10.5</v>
      </c>
      <c r="I4" s="56">
        <v>2</v>
      </c>
      <c r="J4" s="62">
        <v>21</v>
      </c>
      <c r="K4" s="58">
        <v>41643</v>
      </c>
    </row>
    <row r="5" spans="1:12" s="1" customFormat="1" ht="21" customHeight="1">
      <c r="A5" s="50">
        <v>2</v>
      </c>
      <c r="B5" s="69">
        <v>40976</v>
      </c>
      <c r="C5" s="71" t="s">
        <v>56</v>
      </c>
      <c r="D5" s="41" t="s">
        <v>57</v>
      </c>
      <c r="E5" s="43" t="s">
        <v>58</v>
      </c>
      <c r="F5" s="9" t="s">
        <v>21</v>
      </c>
      <c r="G5" s="10" t="s">
        <v>6</v>
      </c>
      <c r="H5" s="35">
        <v>4.3</v>
      </c>
      <c r="I5" s="5" t="s">
        <v>41</v>
      </c>
      <c r="J5" s="39">
        <v>12.9</v>
      </c>
      <c r="K5" s="7">
        <v>41647</v>
      </c>
    </row>
    <row r="6" spans="1:12" s="8" customFormat="1" ht="21" customHeight="1">
      <c r="A6" s="37">
        <v>3</v>
      </c>
      <c r="B6" s="68">
        <v>37735</v>
      </c>
      <c r="C6" s="70" t="s">
        <v>59</v>
      </c>
      <c r="D6" s="33" t="s">
        <v>60</v>
      </c>
      <c r="E6" s="41" t="s">
        <v>51</v>
      </c>
      <c r="F6" s="9" t="s">
        <v>61</v>
      </c>
      <c r="G6" s="4" t="s">
        <v>101</v>
      </c>
      <c r="H6" s="6">
        <v>9.8000000000000007</v>
      </c>
      <c r="I6" s="5" t="s">
        <v>33</v>
      </c>
      <c r="J6" s="39">
        <v>9.8000000000000007</v>
      </c>
      <c r="K6" s="7">
        <v>41648</v>
      </c>
      <c r="L6" s="1"/>
    </row>
    <row r="7" spans="1:12" s="8" customFormat="1" ht="21" customHeight="1">
      <c r="A7" s="37">
        <v>4</v>
      </c>
      <c r="B7" s="69">
        <v>40549</v>
      </c>
      <c r="C7" s="71" t="s">
        <v>62</v>
      </c>
      <c r="D7" s="33" t="s">
        <v>104</v>
      </c>
      <c r="E7" s="41" t="s">
        <v>105</v>
      </c>
      <c r="F7" s="9" t="s">
        <v>15</v>
      </c>
      <c r="G7" s="10" t="s">
        <v>6</v>
      </c>
      <c r="H7" s="34">
        <v>1.45</v>
      </c>
      <c r="I7" s="4" t="s">
        <v>32</v>
      </c>
      <c r="J7" s="39">
        <v>1.45</v>
      </c>
      <c r="K7" s="7">
        <v>41649</v>
      </c>
      <c r="L7" s="1"/>
    </row>
    <row r="8" spans="1:12" s="8" customFormat="1" ht="21" customHeight="1">
      <c r="A8" s="50">
        <v>5</v>
      </c>
      <c r="B8" s="68">
        <v>38327</v>
      </c>
      <c r="C8" s="70" t="s">
        <v>63</v>
      </c>
      <c r="D8" s="41" t="s">
        <v>64</v>
      </c>
      <c r="E8" s="43" t="s">
        <v>65</v>
      </c>
      <c r="F8" s="9" t="s">
        <v>26</v>
      </c>
      <c r="G8" s="10" t="s">
        <v>5</v>
      </c>
      <c r="H8" s="35">
        <v>24.6</v>
      </c>
      <c r="I8" s="5">
        <v>2</v>
      </c>
      <c r="J8" s="39">
        <v>49.2</v>
      </c>
      <c r="K8" s="7">
        <v>41649</v>
      </c>
      <c r="L8" s="1"/>
    </row>
    <row r="9" spans="1:12" s="8" customFormat="1" ht="21" customHeight="1">
      <c r="A9" s="37">
        <v>6</v>
      </c>
      <c r="B9" s="69">
        <v>40696</v>
      </c>
      <c r="C9" s="71" t="s">
        <v>66</v>
      </c>
      <c r="D9" s="51" t="s">
        <v>67</v>
      </c>
      <c r="E9" s="52" t="s">
        <v>68</v>
      </c>
      <c r="F9" s="53" t="s">
        <v>21</v>
      </c>
      <c r="G9" s="54" t="s">
        <v>6</v>
      </c>
      <c r="H9" s="55">
        <v>0.6</v>
      </c>
      <c r="I9" s="56" t="s">
        <v>32</v>
      </c>
      <c r="J9" s="57">
        <v>0.6</v>
      </c>
      <c r="K9" s="58">
        <v>41649</v>
      </c>
      <c r="L9" s="1"/>
    </row>
    <row r="10" spans="1:12" s="8" customFormat="1" ht="21" customHeight="1">
      <c r="A10" s="37">
        <v>7</v>
      </c>
      <c r="B10" s="68">
        <v>38034</v>
      </c>
      <c r="C10" s="70" t="s">
        <v>69</v>
      </c>
      <c r="D10" s="41" t="s">
        <v>70</v>
      </c>
      <c r="E10" s="43" t="s">
        <v>71</v>
      </c>
      <c r="F10" s="9" t="s">
        <v>21</v>
      </c>
      <c r="G10" s="10" t="s">
        <v>6</v>
      </c>
      <c r="H10" s="35">
        <v>2.02</v>
      </c>
      <c r="I10" s="36">
        <v>1</v>
      </c>
      <c r="J10" s="39">
        <v>2.02</v>
      </c>
      <c r="K10" s="7">
        <v>41649</v>
      </c>
      <c r="L10" s="1"/>
    </row>
    <row r="11" spans="1:12" s="8" customFormat="1" ht="21" customHeight="1">
      <c r="A11" s="50">
        <v>8</v>
      </c>
      <c r="B11" s="69">
        <v>39730</v>
      </c>
      <c r="C11" s="71" t="s">
        <v>72</v>
      </c>
      <c r="D11" s="41" t="s">
        <v>73</v>
      </c>
      <c r="E11" s="43" t="s">
        <v>44</v>
      </c>
      <c r="F11" s="9" t="s">
        <v>45</v>
      </c>
      <c r="G11" s="10" t="s">
        <v>5</v>
      </c>
      <c r="H11" s="35">
        <v>14.537000000000001</v>
      </c>
      <c r="I11" s="5">
        <v>1</v>
      </c>
      <c r="J11" s="39">
        <v>14.537000000000001</v>
      </c>
      <c r="K11" s="7">
        <v>41654</v>
      </c>
      <c r="L11" s="1"/>
    </row>
    <row r="12" spans="1:12" s="8" customFormat="1" ht="21" customHeight="1">
      <c r="A12" s="37">
        <v>9</v>
      </c>
      <c r="B12" s="68">
        <v>39586</v>
      </c>
      <c r="C12" s="70" t="s">
        <v>74</v>
      </c>
      <c r="D12" s="41" t="s">
        <v>37</v>
      </c>
      <c r="E12" s="43" t="s">
        <v>38</v>
      </c>
      <c r="F12" s="9" t="s">
        <v>39</v>
      </c>
      <c r="G12" s="10" t="s">
        <v>7</v>
      </c>
      <c r="H12" s="35">
        <v>2</v>
      </c>
      <c r="I12" s="36">
        <v>8</v>
      </c>
      <c r="J12" s="39">
        <v>16</v>
      </c>
      <c r="K12" s="7">
        <v>41656</v>
      </c>
      <c r="L12" s="1"/>
    </row>
    <row r="13" spans="1:12" s="8" customFormat="1" ht="21" customHeight="1">
      <c r="A13" s="37">
        <v>10</v>
      </c>
      <c r="B13" s="69">
        <v>39352</v>
      </c>
      <c r="C13" s="71" t="s">
        <v>75</v>
      </c>
      <c r="D13" s="33" t="s">
        <v>76</v>
      </c>
      <c r="E13" s="41" t="s">
        <v>77</v>
      </c>
      <c r="F13" s="9" t="s">
        <v>45</v>
      </c>
      <c r="G13" s="4" t="s">
        <v>5</v>
      </c>
      <c r="H13" s="6">
        <v>14.25</v>
      </c>
      <c r="I13" s="5">
        <v>1</v>
      </c>
      <c r="J13" s="39">
        <v>14.25</v>
      </c>
      <c r="K13" s="7">
        <v>41656</v>
      </c>
      <c r="L13" s="1"/>
    </row>
    <row r="14" spans="1:12" s="8" customFormat="1" ht="21" customHeight="1">
      <c r="A14" s="50">
        <v>11</v>
      </c>
      <c r="B14" s="69">
        <v>40199</v>
      </c>
      <c r="C14" s="71" t="s">
        <v>633</v>
      </c>
      <c r="D14" s="33" t="s">
        <v>631</v>
      </c>
      <c r="E14" s="41" t="s">
        <v>632</v>
      </c>
      <c r="F14" s="9" t="s">
        <v>634</v>
      </c>
      <c r="G14" s="4" t="s">
        <v>5</v>
      </c>
      <c r="H14" s="6">
        <v>2.2999999999999998</v>
      </c>
      <c r="I14" s="5">
        <v>1</v>
      </c>
      <c r="J14" s="39">
        <v>2.2999999999999998</v>
      </c>
      <c r="K14" s="7">
        <v>41656</v>
      </c>
      <c r="L14" s="1"/>
    </row>
    <row r="15" spans="1:12" s="8" customFormat="1" ht="21" customHeight="1">
      <c r="A15" s="50">
        <v>12</v>
      </c>
      <c r="B15" s="68">
        <v>39855</v>
      </c>
      <c r="C15" s="70" t="s">
        <v>78</v>
      </c>
      <c r="D15" s="41" t="s">
        <v>79</v>
      </c>
      <c r="E15" s="43" t="s">
        <v>80</v>
      </c>
      <c r="F15" s="9" t="s">
        <v>29</v>
      </c>
      <c r="G15" s="10" t="s">
        <v>5</v>
      </c>
      <c r="H15" s="35">
        <v>11.9</v>
      </c>
      <c r="I15" s="36">
        <v>1</v>
      </c>
      <c r="J15" s="39">
        <v>11.9</v>
      </c>
      <c r="K15" s="7">
        <v>41662</v>
      </c>
      <c r="L15" s="1"/>
    </row>
    <row r="16" spans="1:12" s="8" customFormat="1" ht="21" customHeight="1">
      <c r="A16" s="37">
        <v>13</v>
      </c>
      <c r="B16" s="69">
        <v>40858</v>
      </c>
      <c r="C16" s="71" t="s">
        <v>81</v>
      </c>
      <c r="D16" s="63" t="s">
        <v>82</v>
      </c>
      <c r="E16" s="41" t="s">
        <v>83</v>
      </c>
      <c r="F16" s="32" t="s">
        <v>34</v>
      </c>
      <c r="G16" s="37" t="s">
        <v>5</v>
      </c>
      <c r="H16" s="64">
        <v>0.155</v>
      </c>
      <c r="I16" s="4">
        <v>2</v>
      </c>
      <c r="J16" s="6">
        <v>0.31</v>
      </c>
      <c r="K16" s="65">
        <v>41663</v>
      </c>
      <c r="L16" s="1"/>
    </row>
    <row r="17" spans="1:12" s="8" customFormat="1" ht="21" customHeight="1">
      <c r="A17" s="37">
        <v>14</v>
      </c>
      <c r="B17" s="68">
        <v>40514</v>
      </c>
      <c r="C17" s="70" t="s">
        <v>84</v>
      </c>
      <c r="D17" s="41" t="s">
        <v>46</v>
      </c>
      <c r="E17" s="43" t="s">
        <v>85</v>
      </c>
      <c r="F17" s="9" t="s">
        <v>48</v>
      </c>
      <c r="G17" s="10" t="s">
        <v>7</v>
      </c>
      <c r="H17" s="35">
        <v>2.5</v>
      </c>
      <c r="I17" s="36">
        <v>10</v>
      </c>
      <c r="J17" s="39">
        <v>25</v>
      </c>
      <c r="K17" s="7">
        <v>41663</v>
      </c>
      <c r="L17" s="1"/>
    </row>
    <row r="18" spans="1:12" s="8" customFormat="1" ht="21" customHeight="1">
      <c r="A18" s="50">
        <v>15</v>
      </c>
      <c r="B18" s="69">
        <v>40858</v>
      </c>
      <c r="C18" s="71" t="s">
        <v>102</v>
      </c>
      <c r="D18" s="52" t="s">
        <v>86</v>
      </c>
      <c r="E18" s="60" t="s">
        <v>286</v>
      </c>
      <c r="F18" s="53" t="s">
        <v>43</v>
      </c>
      <c r="G18" s="59" t="s">
        <v>7</v>
      </c>
      <c r="H18" s="61">
        <v>2.5</v>
      </c>
      <c r="I18" s="67">
        <v>4</v>
      </c>
      <c r="J18" s="62">
        <v>10</v>
      </c>
      <c r="K18" s="58">
        <v>41663</v>
      </c>
      <c r="L18" s="1"/>
    </row>
    <row r="19" spans="1:12" s="8" customFormat="1" ht="21" customHeight="1">
      <c r="A19" s="50">
        <v>16</v>
      </c>
      <c r="B19" s="68">
        <v>38785</v>
      </c>
      <c r="C19" s="70" t="s">
        <v>87</v>
      </c>
      <c r="D19" s="41" t="s">
        <v>24</v>
      </c>
      <c r="E19" s="43" t="s">
        <v>42</v>
      </c>
      <c r="F19" s="9" t="s">
        <v>23</v>
      </c>
      <c r="G19" s="10" t="s">
        <v>5</v>
      </c>
      <c r="H19" s="35">
        <v>4.72</v>
      </c>
      <c r="I19" s="36">
        <v>1</v>
      </c>
      <c r="J19" s="39">
        <v>4.72</v>
      </c>
      <c r="K19" s="7">
        <v>41663</v>
      </c>
      <c r="L19" s="1"/>
    </row>
    <row r="20" spans="1:12" s="8" customFormat="1" ht="21" customHeight="1">
      <c r="A20" s="37">
        <v>17</v>
      </c>
      <c r="B20" s="69">
        <v>39422</v>
      </c>
      <c r="C20" s="71" t="s">
        <v>88</v>
      </c>
      <c r="D20" s="41" t="s">
        <v>24</v>
      </c>
      <c r="E20" s="43" t="s">
        <v>348</v>
      </c>
      <c r="F20" s="9" t="s">
        <v>29</v>
      </c>
      <c r="G20" s="10" t="s">
        <v>5</v>
      </c>
      <c r="H20" s="35">
        <v>61.95</v>
      </c>
      <c r="I20" s="36">
        <v>1</v>
      </c>
      <c r="J20" s="39">
        <v>61.95</v>
      </c>
      <c r="K20" s="7">
        <v>41663</v>
      </c>
      <c r="L20" s="1"/>
    </row>
    <row r="21" spans="1:12" s="8" customFormat="1" ht="21" customHeight="1">
      <c r="A21" s="37">
        <v>18</v>
      </c>
      <c r="B21" s="68">
        <v>38142</v>
      </c>
      <c r="C21" s="70" t="s">
        <v>89</v>
      </c>
      <c r="D21" s="41" t="s">
        <v>90</v>
      </c>
      <c r="E21" s="43" t="s">
        <v>91</v>
      </c>
      <c r="F21" s="9" t="s">
        <v>16</v>
      </c>
      <c r="G21" s="10" t="s">
        <v>7</v>
      </c>
      <c r="H21" s="35">
        <v>2.5</v>
      </c>
      <c r="I21" s="36">
        <v>1</v>
      </c>
      <c r="J21" s="39">
        <v>2.5</v>
      </c>
      <c r="K21" s="7">
        <v>41668</v>
      </c>
      <c r="L21" s="1"/>
    </row>
    <row r="22" spans="1:12" s="8" customFormat="1" ht="21" customHeight="1">
      <c r="A22" s="50">
        <v>19</v>
      </c>
      <c r="B22" s="69">
        <v>40416</v>
      </c>
      <c r="C22" s="71" t="s">
        <v>92</v>
      </c>
      <c r="D22" s="52" t="s">
        <v>93</v>
      </c>
      <c r="E22" s="60" t="s">
        <v>94</v>
      </c>
      <c r="F22" s="53" t="s">
        <v>29</v>
      </c>
      <c r="G22" s="59" t="s">
        <v>5</v>
      </c>
      <c r="H22" s="61">
        <v>1.3</v>
      </c>
      <c r="I22" s="67">
        <v>2</v>
      </c>
      <c r="J22" s="62">
        <v>2.6</v>
      </c>
      <c r="K22" s="58">
        <v>41669</v>
      </c>
      <c r="L22" s="1"/>
    </row>
    <row r="23" spans="1:12" s="8" customFormat="1" ht="21" customHeight="1">
      <c r="A23" s="50">
        <v>20</v>
      </c>
      <c r="B23" s="69">
        <v>39904</v>
      </c>
      <c r="C23" s="71" t="s">
        <v>103</v>
      </c>
      <c r="D23" s="52" t="s">
        <v>46</v>
      </c>
      <c r="E23" s="60" t="s">
        <v>47</v>
      </c>
      <c r="F23" s="53" t="s">
        <v>48</v>
      </c>
      <c r="G23" s="59" t="s">
        <v>5</v>
      </c>
      <c r="H23" s="61">
        <v>13.617000000000001</v>
      </c>
      <c r="I23" s="67">
        <v>1</v>
      </c>
      <c r="J23" s="62">
        <v>13.617000000000001</v>
      </c>
      <c r="K23" s="58">
        <v>41670</v>
      </c>
      <c r="L23" s="1"/>
    </row>
    <row r="24" spans="1:12" s="8" customFormat="1" ht="21" customHeight="1">
      <c r="A24" s="37">
        <v>21</v>
      </c>
      <c r="B24" s="69">
        <v>39492</v>
      </c>
      <c r="C24" s="71" t="s">
        <v>95</v>
      </c>
      <c r="D24" s="41" t="s">
        <v>96</v>
      </c>
      <c r="E24" s="43" t="s">
        <v>97</v>
      </c>
      <c r="F24" s="9" t="s">
        <v>28</v>
      </c>
      <c r="G24" s="10" t="s">
        <v>5</v>
      </c>
      <c r="H24" s="35">
        <v>5.26</v>
      </c>
      <c r="I24" s="36">
        <v>2</v>
      </c>
      <c r="J24" s="39">
        <v>10.52</v>
      </c>
      <c r="K24" s="7">
        <v>41670</v>
      </c>
      <c r="L24" s="1"/>
    </row>
    <row r="25" spans="1:12" s="8" customFormat="1" ht="21" customHeight="1">
      <c r="A25" s="37">
        <v>22</v>
      </c>
      <c r="B25" s="69">
        <v>38883</v>
      </c>
      <c r="C25" s="71" t="s">
        <v>98</v>
      </c>
      <c r="D25" s="52" t="s">
        <v>99</v>
      </c>
      <c r="E25" s="60" t="s">
        <v>100</v>
      </c>
      <c r="F25" s="53" t="s">
        <v>16</v>
      </c>
      <c r="G25" s="59" t="s">
        <v>7</v>
      </c>
      <c r="H25" s="61">
        <v>2.5</v>
      </c>
      <c r="I25" s="67">
        <v>1</v>
      </c>
      <c r="J25" s="62">
        <v>2.5</v>
      </c>
      <c r="K25" s="58">
        <v>41670</v>
      </c>
      <c r="L25" s="1"/>
    </row>
    <row r="26" spans="1:12" s="8" customFormat="1" ht="21" customHeight="1">
      <c r="A26" s="50">
        <v>23</v>
      </c>
      <c r="B26" s="69">
        <v>37949</v>
      </c>
      <c r="C26" s="71" t="s">
        <v>106</v>
      </c>
      <c r="D26" s="41" t="s">
        <v>107</v>
      </c>
      <c r="E26" s="43" t="s">
        <v>108</v>
      </c>
      <c r="F26" s="9" t="s">
        <v>109</v>
      </c>
      <c r="G26" s="10" t="s">
        <v>7</v>
      </c>
      <c r="H26" s="35">
        <v>2.2999999999999998</v>
      </c>
      <c r="I26" s="36">
        <v>2</v>
      </c>
      <c r="J26" s="39">
        <v>0</v>
      </c>
      <c r="K26" s="7">
        <v>41677</v>
      </c>
      <c r="L26" s="1"/>
    </row>
    <row r="27" spans="1:12" s="8" customFormat="1" ht="21" customHeight="1">
      <c r="A27" s="50">
        <v>24</v>
      </c>
      <c r="B27" s="69">
        <v>40493</v>
      </c>
      <c r="C27" s="71" t="s">
        <v>110</v>
      </c>
      <c r="D27" s="41" t="s">
        <v>111</v>
      </c>
      <c r="E27" s="43" t="s">
        <v>112</v>
      </c>
      <c r="F27" s="9" t="s">
        <v>113</v>
      </c>
      <c r="G27" s="10" t="s">
        <v>5</v>
      </c>
      <c r="H27" s="35">
        <v>18.190000000000001</v>
      </c>
      <c r="I27" s="36">
        <v>1</v>
      </c>
      <c r="J27" s="39">
        <v>18.190000000000001</v>
      </c>
      <c r="K27" s="7">
        <v>41677</v>
      </c>
      <c r="L27" s="1"/>
    </row>
    <row r="28" spans="1:12" s="8" customFormat="1" ht="21" customHeight="1">
      <c r="A28" s="37">
        <v>25</v>
      </c>
      <c r="B28" s="69">
        <v>39540</v>
      </c>
      <c r="C28" s="71" t="s">
        <v>114</v>
      </c>
      <c r="D28" s="41" t="s">
        <v>115</v>
      </c>
      <c r="E28" s="43" t="s">
        <v>116</v>
      </c>
      <c r="F28" s="9" t="s">
        <v>117</v>
      </c>
      <c r="G28" s="10" t="s">
        <v>5</v>
      </c>
      <c r="H28" s="35">
        <v>3.1269999999999998</v>
      </c>
      <c r="I28" s="36">
        <v>2</v>
      </c>
      <c r="J28" s="39">
        <v>6.2539999999999996</v>
      </c>
      <c r="K28" s="7">
        <v>41678</v>
      </c>
      <c r="L28" s="1"/>
    </row>
    <row r="29" spans="1:12" s="8" customFormat="1" ht="21" customHeight="1">
      <c r="A29" s="37">
        <v>26</v>
      </c>
      <c r="B29" s="69">
        <v>39855</v>
      </c>
      <c r="C29" s="71" t="s">
        <v>78</v>
      </c>
      <c r="D29" s="41" t="s">
        <v>79</v>
      </c>
      <c r="E29" s="43" t="s">
        <v>80</v>
      </c>
      <c r="F29" s="9" t="s">
        <v>29</v>
      </c>
      <c r="G29" s="10" t="s">
        <v>5</v>
      </c>
      <c r="H29" s="35">
        <v>11.9</v>
      </c>
      <c r="I29" s="36">
        <v>1</v>
      </c>
      <c r="J29" s="39">
        <v>11.9</v>
      </c>
      <c r="K29" s="7">
        <v>41683</v>
      </c>
      <c r="L29" s="1"/>
    </row>
    <row r="30" spans="1:12" s="8" customFormat="1" ht="21" customHeight="1">
      <c r="A30" s="50">
        <v>27</v>
      </c>
      <c r="B30" s="69">
        <v>41317</v>
      </c>
      <c r="C30" s="71" t="s">
        <v>118</v>
      </c>
      <c r="D30" s="41" t="s">
        <v>119</v>
      </c>
      <c r="E30" s="43" t="s">
        <v>120</v>
      </c>
      <c r="F30" s="9" t="s">
        <v>29</v>
      </c>
      <c r="G30" s="10" t="s">
        <v>6</v>
      </c>
      <c r="H30" s="35">
        <v>2.145</v>
      </c>
      <c r="I30" s="36" t="s">
        <v>32</v>
      </c>
      <c r="J30" s="39">
        <v>2.145</v>
      </c>
      <c r="K30" s="7">
        <v>41684</v>
      </c>
      <c r="L30" s="1"/>
    </row>
    <row r="31" spans="1:12" s="8" customFormat="1" ht="21" customHeight="1">
      <c r="A31" s="50">
        <v>28</v>
      </c>
      <c r="B31" s="69">
        <v>39582</v>
      </c>
      <c r="C31" s="71" t="s">
        <v>74</v>
      </c>
      <c r="D31" s="41" t="s">
        <v>37</v>
      </c>
      <c r="E31" s="43" t="s">
        <v>38</v>
      </c>
      <c r="F31" s="9" t="s">
        <v>39</v>
      </c>
      <c r="G31" s="10" t="s">
        <v>7</v>
      </c>
      <c r="H31" s="35" t="s">
        <v>163</v>
      </c>
      <c r="I31" s="36">
        <v>9</v>
      </c>
      <c r="J31" s="39">
        <v>23</v>
      </c>
      <c r="K31" s="7">
        <v>41684</v>
      </c>
      <c r="L31" s="1"/>
    </row>
    <row r="32" spans="1:12" s="8" customFormat="1" ht="21" customHeight="1">
      <c r="A32" s="37">
        <v>29</v>
      </c>
      <c r="B32" s="69">
        <v>37741</v>
      </c>
      <c r="C32" s="71" t="s">
        <v>121</v>
      </c>
      <c r="D32" s="41" t="s">
        <v>122</v>
      </c>
      <c r="E32" s="43" t="s">
        <v>120</v>
      </c>
      <c r="F32" s="9" t="s">
        <v>123</v>
      </c>
      <c r="G32" s="10" t="s">
        <v>6</v>
      </c>
      <c r="H32" s="35">
        <v>4.3</v>
      </c>
      <c r="I32" s="36" t="s">
        <v>32</v>
      </c>
      <c r="J32" s="39">
        <v>4.3</v>
      </c>
      <c r="K32" s="7">
        <v>41684</v>
      </c>
      <c r="L32" s="1"/>
    </row>
    <row r="33" spans="1:12" s="8" customFormat="1" ht="21" customHeight="1">
      <c r="A33" s="37">
        <v>30</v>
      </c>
      <c r="B33" s="69">
        <v>39520</v>
      </c>
      <c r="C33" s="71" t="s">
        <v>124</v>
      </c>
      <c r="D33" s="41" t="s">
        <v>125</v>
      </c>
      <c r="E33" s="43" t="s">
        <v>126</v>
      </c>
      <c r="F33" s="9" t="s">
        <v>127</v>
      </c>
      <c r="G33" s="10" t="s">
        <v>7</v>
      </c>
      <c r="H33" s="35">
        <v>2</v>
      </c>
      <c r="I33" s="36">
        <v>6</v>
      </c>
      <c r="J33" s="39">
        <v>12</v>
      </c>
      <c r="K33" s="7">
        <v>41685</v>
      </c>
      <c r="L33" s="1"/>
    </row>
    <row r="34" spans="1:12" s="8" customFormat="1" ht="21" customHeight="1">
      <c r="A34" s="50">
        <v>31</v>
      </c>
      <c r="B34" s="69">
        <v>39807</v>
      </c>
      <c r="C34" s="71" t="s">
        <v>128</v>
      </c>
      <c r="D34" s="41" t="s">
        <v>129</v>
      </c>
      <c r="E34" s="43" t="s">
        <v>130</v>
      </c>
      <c r="F34" s="9" t="s">
        <v>131</v>
      </c>
      <c r="G34" s="10" t="s">
        <v>5</v>
      </c>
      <c r="H34" s="35" t="s">
        <v>164</v>
      </c>
      <c r="I34" s="36">
        <v>3</v>
      </c>
      <c r="J34" s="39">
        <v>3.8210000000000002</v>
      </c>
      <c r="K34" s="7">
        <v>41687</v>
      </c>
      <c r="L34" s="1"/>
    </row>
    <row r="35" spans="1:12" s="8" customFormat="1" ht="21" customHeight="1">
      <c r="A35" s="50">
        <v>32</v>
      </c>
      <c r="B35" s="69">
        <v>39422</v>
      </c>
      <c r="C35" s="71" t="s">
        <v>88</v>
      </c>
      <c r="D35" s="41" t="s">
        <v>24</v>
      </c>
      <c r="E35" s="43" t="s">
        <v>348</v>
      </c>
      <c r="F35" s="9" t="s">
        <v>29</v>
      </c>
      <c r="G35" s="10" t="s">
        <v>5</v>
      </c>
      <c r="H35" s="35">
        <v>61.95</v>
      </c>
      <c r="I35" s="36">
        <v>1</v>
      </c>
      <c r="J35" s="39">
        <v>61.95</v>
      </c>
      <c r="K35" s="7">
        <v>41690</v>
      </c>
      <c r="L35" s="1"/>
    </row>
    <row r="36" spans="1:12" s="8" customFormat="1" ht="21" customHeight="1">
      <c r="A36" s="37">
        <v>33</v>
      </c>
      <c r="B36" s="69">
        <v>41353</v>
      </c>
      <c r="C36" s="71" t="s">
        <v>132</v>
      </c>
      <c r="D36" s="41" t="s">
        <v>133</v>
      </c>
      <c r="E36" s="43" t="s">
        <v>134</v>
      </c>
      <c r="F36" s="9" t="s">
        <v>135</v>
      </c>
      <c r="G36" s="10" t="s">
        <v>6</v>
      </c>
      <c r="H36" s="35">
        <v>2.145</v>
      </c>
      <c r="I36" s="36" t="s">
        <v>32</v>
      </c>
      <c r="J36" s="39">
        <v>2.145</v>
      </c>
      <c r="K36" s="7">
        <v>41691</v>
      </c>
      <c r="L36" s="1"/>
    </row>
    <row r="37" spans="1:12" s="8" customFormat="1" ht="21" customHeight="1">
      <c r="A37" s="37">
        <v>34</v>
      </c>
      <c r="B37" s="69">
        <v>39569</v>
      </c>
      <c r="C37" s="71" t="s">
        <v>136</v>
      </c>
      <c r="D37" s="41" t="s">
        <v>137</v>
      </c>
      <c r="E37" s="43" t="s">
        <v>138</v>
      </c>
      <c r="F37" s="9" t="s">
        <v>139</v>
      </c>
      <c r="G37" s="10" t="s">
        <v>5</v>
      </c>
      <c r="H37" s="35">
        <v>8.15</v>
      </c>
      <c r="I37" s="36">
        <v>3</v>
      </c>
      <c r="J37" s="39">
        <v>24.45</v>
      </c>
      <c r="K37" s="7">
        <v>41691</v>
      </c>
      <c r="L37" s="1"/>
    </row>
    <row r="38" spans="1:12" s="8" customFormat="1" ht="21" customHeight="1">
      <c r="A38" s="50">
        <v>35</v>
      </c>
      <c r="B38" s="69">
        <v>40171</v>
      </c>
      <c r="C38" s="71" t="s">
        <v>140</v>
      </c>
      <c r="D38" s="41" t="s">
        <v>141</v>
      </c>
      <c r="E38" s="43" t="s">
        <v>142</v>
      </c>
      <c r="F38" s="9" t="s">
        <v>127</v>
      </c>
      <c r="G38" s="10" t="s">
        <v>7</v>
      </c>
      <c r="H38" s="35">
        <v>2.5</v>
      </c>
      <c r="I38" s="36">
        <v>3</v>
      </c>
      <c r="J38" s="39">
        <v>7.5</v>
      </c>
      <c r="K38" s="7">
        <v>41692</v>
      </c>
      <c r="L38" s="1"/>
    </row>
    <row r="39" spans="1:12" s="8" customFormat="1" ht="21" customHeight="1">
      <c r="A39" s="50">
        <v>36</v>
      </c>
      <c r="B39" s="69">
        <v>41346</v>
      </c>
      <c r="C39" s="71" t="s">
        <v>143</v>
      </c>
      <c r="D39" s="41" t="s">
        <v>144</v>
      </c>
      <c r="E39" s="43" t="s">
        <v>145</v>
      </c>
      <c r="F39" s="9" t="s">
        <v>146</v>
      </c>
      <c r="G39" s="10" t="s">
        <v>25</v>
      </c>
      <c r="H39" s="35">
        <v>1.0669999999999999</v>
      </c>
      <c r="I39" s="36">
        <v>2</v>
      </c>
      <c r="J39" s="39">
        <v>2.1339999999999999</v>
      </c>
      <c r="K39" s="7">
        <v>41696</v>
      </c>
      <c r="L39" s="1"/>
    </row>
    <row r="40" spans="1:12" s="8" customFormat="1" ht="21" customHeight="1">
      <c r="A40" s="37">
        <v>37</v>
      </c>
      <c r="B40" s="69">
        <v>41360</v>
      </c>
      <c r="C40" s="71" t="s">
        <v>147</v>
      </c>
      <c r="D40" s="41" t="s">
        <v>148</v>
      </c>
      <c r="E40" s="43" t="s">
        <v>149</v>
      </c>
      <c r="F40" s="9" t="s">
        <v>123</v>
      </c>
      <c r="G40" s="72" t="s">
        <v>31</v>
      </c>
      <c r="H40" s="35">
        <v>5.4249999999999998</v>
      </c>
      <c r="I40" s="36">
        <v>1</v>
      </c>
      <c r="J40" s="39">
        <v>5.4249999999999998</v>
      </c>
      <c r="K40" s="7">
        <v>41697</v>
      </c>
      <c r="L40" s="1"/>
    </row>
    <row r="41" spans="1:12" s="8" customFormat="1" ht="21" customHeight="1">
      <c r="A41" s="37">
        <v>38</v>
      </c>
      <c r="B41" s="69">
        <v>41130</v>
      </c>
      <c r="C41" s="71" t="s">
        <v>150</v>
      </c>
      <c r="D41" s="41" t="s">
        <v>151</v>
      </c>
      <c r="E41" s="43" t="s">
        <v>152</v>
      </c>
      <c r="F41" s="9" t="s">
        <v>45</v>
      </c>
      <c r="G41" s="10" t="s">
        <v>5</v>
      </c>
      <c r="H41" s="35" t="s">
        <v>165</v>
      </c>
      <c r="I41" s="36">
        <v>2</v>
      </c>
      <c r="J41" s="39">
        <v>12.41</v>
      </c>
      <c r="K41" s="7">
        <v>41697</v>
      </c>
      <c r="L41" s="1"/>
    </row>
    <row r="42" spans="1:12" s="8" customFormat="1" ht="21" customHeight="1">
      <c r="A42" s="50">
        <v>39</v>
      </c>
      <c r="B42" s="69">
        <v>39772</v>
      </c>
      <c r="C42" s="71" t="s">
        <v>153</v>
      </c>
      <c r="D42" s="41" t="s">
        <v>154</v>
      </c>
      <c r="E42" s="43" t="s">
        <v>155</v>
      </c>
      <c r="F42" s="9" t="s">
        <v>131</v>
      </c>
      <c r="G42" s="10" t="s">
        <v>5</v>
      </c>
      <c r="H42" s="35">
        <v>1.2</v>
      </c>
      <c r="I42" s="36">
        <v>2</v>
      </c>
      <c r="J42" s="39">
        <v>2.4</v>
      </c>
      <c r="K42" s="7">
        <v>41697</v>
      </c>
      <c r="L42" s="1"/>
    </row>
    <row r="43" spans="1:12" s="8" customFormat="1" ht="21" customHeight="1">
      <c r="A43" s="50">
        <v>40</v>
      </c>
      <c r="B43" s="69">
        <v>39422</v>
      </c>
      <c r="C43" s="71" t="s">
        <v>156</v>
      </c>
      <c r="D43" s="41" t="s">
        <v>157</v>
      </c>
      <c r="E43" s="43" t="s">
        <v>158</v>
      </c>
      <c r="F43" s="9" t="s">
        <v>16</v>
      </c>
      <c r="G43" s="10" t="s">
        <v>7</v>
      </c>
      <c r="H43" s="35">
        <v>2.2999999999999998</v>
      </c>
      <c r="I43" s="36">
        <v>14</v>
      </c>
      <c r="J43" s="39">
        <v>4.2</v>
      </c>
      <c r="K43" s="7">
        <v>41698</v>
      </c>
      <c r="L43" s="1"/>
    </row>
    <row r="44" spans="1:12" s="8" customFormat="1" ht="21" customHeight="1">
      <c r="A44" s="37">
        <v>41</v>
      </c>
      <c r="B44" s="69">
        <v>40858</v>
      </c>
      <c r="C44" s="71" t="s">
        <v>102</v>
      </c>
      <c r="D44" s="41" t="s">
        <v>86</v>
      </c>
      <c r="E44" s="43" t="s">
        <v>286</v>
      </c>
      <c r="F44" s="9" t="s">
        <v>43</v>
      </c>
      <c r="G44" s="10" t="s">
        <v>7</v>
      </c>
      <c r="H44" s="35">
        <v>2.5</v>
      </c>
      <c r="I44" s="36">
        <v>3</v>
      </c>
      <c r="J44" s="39">
        <v>7.5</v>
      </c>
      <c r="K44" s="7">
        <v>41698</v>
      </c>
      <c r="L44" s="1"/>
    </row>
    <row r="45" spans="1:12" s="8" customFormat="1" ht="21" customHeight="1">
      <c r="A45" s="37">
        <v>42</v>
      </c>
      <c r="B45" s="69">
        <v>39883</v>
      </c>
      <c r="C45" s="71" t="s">
        <v>159</v>
      </c>
      <c r="D45" s="52" t="s">
        <v>160</v>
      </c>
      <c r="E45" s="60" t="s">
        <v>161</v>
      </c>
      <c r="F45" s="53" t="s">
        <v>162</v>
      </c>
      <c r="G45" s="59" t="s">
        <v>5</v>
      </c>
      <c r="H45" s="61">
        <v>7.49</v>
      </c>
      <c r="I45" s="67">
        <v>1</v>
      </c>
      <c r="J45" s="62">
        <v>7.49</v>
      </c>
      <c r="K45" s="58">
        <v>41698</v>
      </c>
      <c r="L45" s="1"/>
    </row>
    <row r="46" spans="1:12" s="8" customFormat="1" ht="21" customHeight="1">
      <c r="A46" s="50">
        <v>43</v>
      </c>
      <c r="B46" s="69">
        <v>40618</v>
      </c>
      <c r="C46" s="71" t="s">
        <v>166</v>
      </c>
      <c r="D46" s="41" t="s">
        <v>167</v>
      </c>
      <c r="E46" s="43" t="s">
        <v>168</v>
      </c>
      <c r="F46" s="9" t="s">
        <v>169</v>
      </c>
      <c r="G46" s="10" t="s">
        <v>5</v>
      </c>
      <c r="H46" s="35">
        <v>2.83</v>
      </c>
      <c r="I46" s="36">
        <v>2</v>
      </c>
      <c r="J46" s="39">
        <v>5.66</v>
      </c>
      <c r="K46" s="7">
        <v>41704</v>
      </c>
      <c r="L46" s="1"/>
    </row>
    <row r="47" spans="1:12" s="8" customFormat="1" ht="21" customHeight="1">
      <c r="A47" s="50">
        <v>44</v>
      </c>
      <c r="B47" s="69">
        <v>39527</v>
      </c>
      <c r="C47" s="71" t="s">
        <v>170</v>
      </c>
      <c r="D47" s="41" t="s">
        <v>171</v>
      </c>
      <c r="E47" s="43" t="s">
        <v>172</v>
      </c>
      <c r="F47" s="9" t="s">
        <v>26</v>
      </c>
      <c r="G47" s="10" t="s">
        <v>5</v>
      </c>
      <c r="H47" s="35">
        <v>46.5</v>
      </c>
      <c r="I47" s="36">
        <v>1</v>
      </c>
      <c r="J47" s="39">
        <v>46.5</v>
      </c>
      <c r="K47" s="7">
        <v>41705</v>
      </c>
      <c r="L47" s="1"/>
    </row>
    <row r="48" spans="1:12" s="8" customFormat="1" ht="21" customHeight="1">
      <c r="A48" s="37">
        <v>45</v>
      </c>
      <c r="B48" s="69">
        <v>39604</v>
      </c>
      <c r="C48" s="71" t="s">
        <v>173</v>
      </c>
      <c r="D48" s="41" t="s">
        <v>174</v>
      </c>
      <c r="E48" s="43" t="s">
        <v>175</v>
      </c>
      <c r="F48" s="9" t="s">
        <v>109</v>
      </c>
      <c r="G48" s="10" t="s">
        <v>7</v>
      </c>
      <c r="H48" s="35">
        <v>2.25</v>
      </c>
      <c r="I48" s="36">
        <v>9</v>
      </c>
      <c r="J48" s="39">
        <v>2.25</v>
      </c>
      <c r="K48" s="7">
        <v>41706</v>
      </c>
      <c r="L48" s="1"/>
    </row>
    <row r="49" spans="1:12" s="8" customFormat="1" ht="21" customHeight="1">
      <c r="A49" s="37">
        <v>46</v>
      </c>
      <c r="B49" s="69">
        <v>39176</v>
      </c>
      <c r="C49" s="71" t="s">
        <v>176</v>
      </c>
      <c r="D49" s="41" t="s">
        <v>177</v>
      </c>
      <c r="E49" s="43" t="s">
        <v>178</v>
      </c>
      <c r="F49" s="9" t="s">
        <v>179</v>
      </c>
      <c r="G49" s="10" t="s">
        <v>5</v>
      </c>
      <c r="H49" s="35">
        <v>3.42</v>
      </c>
      <c r="I49" s="36">
        <v>2</v>
      </c>
      <c r="J49" s="39">
        <v>6.84</v>
      </c>
      <c r="K49" s="7">
        <v>41711</v>
      </c>
      <c r="L49" s="1"/>
    </row>
    <row r="50" spans="1:12" s="8" customFormat="1" ht="21" customHeight="1">
      <c r="A50" s="50">
        <v>47</v>
      </c>
      <c r="B50" s="69">
        <v>40730</v>
      </c>
      <c r="C50" s="71" t="s">
        <v>180</v>
      </c>
      <c r="D50" s="41" t="s">
        <v>181</v>
      </c>
      <c r="E50" s="43" t="s">
        <v>120</v>
      </c>
      <c r="F50" s="9" t="s">
        <v>182</v>
      </c>
      <c r="G50" s="10" t="s">
        <v>27</v>
      </c>
      <c r="H50" s="35">
        <v>9.56</v>
      </c>
      <c r="I50" s="36" t="s">
        <v>33</v>
      </c>
      <c r="J50" s="39">
        <v>9.56</v>
      </c>
      <c r="K50" s="7">
        <v>41712</v>
      </c>
      <c r="L50" s="1"/>
    </row>
    <row r="51" spans="1:12" s="8" customFormat="1" ht="21" customHeight="1">
      <c r="A51" s="50">
        <v>48</v>
      </c>
      <c r="B51" s="69">
        <v>39730</v>
      </c>
      <c r="C51" s="71" t="s">
        <v>72</v>
      </c>
      <c r="D51" s="41" t="s">
        <v>73</v>
      </c>
      <c r="E51" s="43" t="s">
        <v>44</v>
      </c>
      <c r="F51" s="9" t="s">
        <v>45</v>
      </c>
      <c r="G51" s="10" t="s">
        <v>5</v>
      </c>
      <c r="H51" s="35">
        <v>14.537000000000001</v>
      </c>
      <c r="I51" s="36">
        <v>1</v>
      </c>
      <c r="J51" s="39">
        <v>14.537000000000001</v>
      </c>
      <c r="K51" s="7">
        <v>41712</v>
      </c>
      <c r="L51" s="1"/>
    </row>
    <row r="52" spans="1:12" s="8" customFormat="1" ht="21" customHeight="1">
      <c r="A52" s="37">
        <v>49</v>
      </c>
      <c r="B52" s="69">
        <v>40451</v>
      </c>
      <c r="C52" s="71" t="s">
        <v>183</v>
      </c>
      <c r="D52" s="41" t="s">
        <v>184</v>
      </c>
      <c r="E52" s="43" t="s">
        <v>185</v>
      </c>
      <c r="F52" s="9" t="s">
        <v>186</v>
      </c>
      <c r="G52" s="10" t="s">
        <v>5</v>
      </c>
      <c r="H52" s="35">
        <v>5</v>
      </c>
      <c r="I52" s="36">
        <v>2</v>
      </c>
      <c r="J52" s="39">
        <v>10</v>
      </c>
      <c r="K52" s="7">
        <v>41717</v>
      </c>
      <c r="L52" s="1"/>
    </row>
    <row r="53" spans="1:12" s="8" customFormat="1" ht="21" customHeight="1">
      <c r="A53" s="37">
        <v>50</v>
      </c>
      <c r="B53" s="69">
        <v>39205</v>
      </c>
      <c r="C53" s="71" t="s">
        <v>187</v>
      </c>
      <c r="D53" s="41" t="s">
        <v>188</v>
      </c>
      <c r="E53" s="43" t="s">
        <v>189</v>
      </c>
      <c r="F53" s="9" t="s">
        <v>16</v>
      </c>
      <c r="G53" s="10" t="s">
        <v>7</v>
      </c>
      <c r="H53" s="35">
        <v>2.5</v>
      </c>
      <c r="I53" s="36">
        <v>4</v>
      </c>
      <c r="J53" s="39">
        <v>10</v>
      </c>
      <c r="K53" s="7">
        <v>41719</v>
      </c>
      <c r="L53" s="1"/>
    </row>
    <row r="54" spans="1:12" s="8" customFormat="1" ht="21" customHeight="1">
      <c r="A54" s="50">
        <v>51</v>
      </c>
      <c r="B54" s="69">
        <v>40667</v>
      </c>
      <c r="C54" s="71" t="s">
        <v>190</v>
      </c>
      <c r="D54" s="41" t="s">
        <v>191</v>
      </c>
      <c r="E54" s="43" t="s">
        <v>192</v>
      </c>
      <c r="F54" s="9" t="s">
        <v>193</v>
      </c>
      <c r="G54" s="10" t="s">
        <v>5</v>
      </c>
      <c r="H54" s="35">
        <v>5.77</v>
      </c>
      <c r="I54" s="36">
        <v>1</v>
      </c>
      <c r="J54" s="39">
        <v>5.77</v>
      </c>
      <c r="K54" s="7">
        <v>41719</v>
      </c>
      <c r="L54" s="1"/>
    </row>
    <row r="55" spans="1:12" s="8" customFormat="1" ht="21" customHeight="1">
      <c r="A55" s="50">
        <v>52</v>
      </c>
      <c r="B55" s="69">
        <v>40569</v>
      </c>
      <c r="C55" s="71" t="s">
        <v>194</v>
      </c>
      <c r="D55" s="41" t="s">
        <v>195</v>
      </c>
      <c r="E55" s="43" t="s">
        <v>120</v>
      </c>
      <c r="F55" s="9" t="s">
        <v>123</v>
      </c>
      <c r="G55" s="10" t="s">
        <v>6</v>
      </c>
      <c r="H55" s="35">
        <v>2</v>
      </c>
      <c r="I55" s="36">
        <v>1</v>
      </c>
      <c r="J55" s="39">
        <v>2</v>
      </c>
      <c r="K55" s="7">
        <v>41724</v>
      </c>
      <c r="L55" s="1"/>
    </row>
    <row r="56" spans="1:12" s="8" customFormat="1" ht="21" customHeight="1">
      <c r="A56" s="37">
        <v>53</v>
      </c>
      <c r="B56" s="69">
        <v>40520</v>
      </c>
      <c r="C56" s="71" t="s">
        <v>196</v>
      </c>
      <c r="D56" s="41" t="s">
        <v>197</v>
      </c>
      <c r="E56" s="43" t="s">
        <v>198</v>
      </c>
      <c r="F56" s="9" t="s">
        <v>199</v>
      </c>
      <c r="G56" s="10" t="s">
        <v>5</v>
      </c>
      <c r="H56" s="35">
        <v>5.7</v>
      </c>
      <c r="I56" s="36">
        <v>3</v>
      </c>
      <c r="J56" s="39">
        <v>17.100000000000001</v>
      </c>
      <c r="K56" s="7">
        <v>41726</v>
      </c>
      <c r="L56" s="1"/>
    </row>
    <row r="57" spans="1:12" s="8" customFormat="1" ht="21" customHeight="1">
      <c r="A57" s="37">
        <v>54</v>
      </c>
      <c r="B57" s="69">
        <v>39582</v>
      </c>
      <c r="C57" s="71" t="s">
        <v>74</v>
      </c>
      <c r="D57" s="52" t="s">
        <v>37</v>
      </c>
      <c r="E57" s="60" t="s">
        <v>38</v>
      </c>
      <c r="F57" s="53" t="s">
        <v>39</v>
      </c>
      <c r="G57" s="59" t="s">
        <v>7</v>
      </c>
      <c r="H57" s="61">
        <v>2</v>
      </c>
      <c r="I57" s="67">
        <v>7</v>
      </c>
      <c r="J57" s="62">
        <v>14</v>
      </c>
      <c r="K57" s="58">
        <v>41726</v>
      </c>
      <c r="L57" s="1"/>
    </row>
    <row r="58" spans="1:12" s="8" customFormat="1" ht="21" customHeight="1">
      <c r="A58" s="50">
        <v>55</v>
      </c>
      <c r="B58" s="69">
        <v>39968</v>
      </c>
      <c r="C58" s="71" t="s">
        <v>200</v>
      </c>
      <c r="D58" s="41" t="s">
        <v>201</v>
      </c>
      <c r="E58" s="43" t="s">
        <v>202</v>
      </c>
      <c r="F58" s="9" t="s">
        <v>16</v>
      </c>
      <c r="G58" s="10" t="s">
        <v>203</v>
      </c>
      <c r="H58" s="35">
        <v>350</v>
      </c>
      <c r="I58" s="36" t="s">
        <v>33</v>
      </c>
      <c r="J58" s="39">
        <v>350</v>
      </c>
      <c r="K58" s="7">
        <v>41733</v>
      </c>
      <c r="L58" s="1"/>
    </row>
    <row r="59" spans="1:12" s="8" customFormat="1" ht="21" customHeight="1">
      <c r="A59" s="50">
        <v>56</v>
      </c>
      <c r="B59" s="69">
        <v>40598</v>
      </c>
      <c r="C59" s="71" t="s">
        <v>204</v>
      </c>
      <c r="D59" s="41" t="s">
        <v>205</v>
      </c>
      <c r="E59" s="43" t="s">
        <v>206</v>
      </c>
      <c r="F59" s="9" t="s">
        <v>207</v>
      </c>
      <c r="G59" s="10" t="s">
        <v>36</v>
      </c>
      <c r="H59" s="35">
        <v>6.6</v>
      </c>
      <c r="I59" s="36" t="s">
        <v>33</v>
      </c>
      <c r="J59" s="39">
        <v>6.6</v>
      </c>
      <c r="K59" s="7">
        <v>41733</v>
      </c>
      <c r="L59" s="1"/>
    </row>
    <row r="60" spans="1:12" s="8" customFormat="1" ht="21" customHeight="1">
      <c r="A60" s="37">
        <v>57</v>
      </c>
      <c r="B60" s="69">
        <v>40633</v>
      </c>
      <c r="C60" s="71" t="s">
        <v>208</v>
      </c>
      <c r="D60" s="41" t="s">
        <v>209</v>
      </c>
      <c r="E60" s="43" t="s">
        <v>210</v>
      </c>
      <c r="F60" s="9" t="s">
        <v>211</v>
      </c>
      <c r="G60" s="10" t="s">
        <v>7</v>
      </c>
      <c r="H60" s="35">
        <v>2.2999999999999998</v>
      </c>
      <c r="I60" s="36">
        <v>5</v>
      </c>
      <c r="J60" s="39">
        <v>11.5</v>
      </c>
      <c r="K60" s="7">
        <v>41733</v>
      </c>
      <c r="L60" s="1"/>
    </row>
    <row r="61" spans="1:12" s="8" customFormat="1" ht="21" customHeight="1">
      <c r="A61" s="37">
        <v>58</v>
      </c>
      <c r="B61" s="69">
        <v>37812</v>
      </c>
      <c r="C61" s="71" t="s">
        <v>212</v>
      </c>
      <c r="D61" s="41" t="s">
        <v>46</v>
      </c>
      <c r="E61" s="43" t="s">
        <v>213</v>
      </c>
      <c r="F61" s="9" t="s">
        <v>43</v>
      </c>
      <c r="G61" s="10" t="s">
        <v>5</v>
      </c>
      <c r="H61" s="35">
        <v>3.8370000000000002</v>
      </c>
      <c r="I61" s="36">
        <v>1</v>
      </c>
      <c r="J61" s="39">
        <v>3.8370000000000002</v>
      </c>
      <c r="K61" s="7">
        <v>41733</v>
      </c>
      <c r="L61" s="1"/>
    </row>
    <row r="62" spans="1:12" s="8" customFormat="1" ht="21" customHeight="1">
      <c r="A62" s="50">
        <v>59</v>
      </c>
      <c r="B62" s="69">
        <v>39786</v>
      </c>
      <c r="C62" s="71" t="s">
        <v>214</v>
      </c>
      <c r="D62" s="41" t="s">
        <v>215</v>
      </c>
      <c r="E62" s="43" t="s">
        <v>216</v>
      </c>
      <c r="F62" s="9" t="s">
        <v>217</v>
      </c>
      <c r="G62" s="10" t="s">
        <v>218</v>
      </c>
      <c r="H62" s="35">
        <v>51</v>
      </c>
      <c r="I62" s="36">
        <v>1</v>
      </c>
      <c r="J62" s="39">
        <v>51</v>
      </c>
      <c r="K62" s="7">
        <v>41734</v>
      </c>
      <c r="L62" s="1"/>
    </row>
    <row r="63" spans="1:12" s="8" customFormat="1" ht="21" customHeight="1">
      <c r="A63" s="50">
        <v>60</v>
      </c>
      <c r="B63" s="69"/>
      <c r="C63" s="71"/>
      <c r="D63" s="41" t="s">
        <v>626</v>
      </c>
      <c r="E63" s="43" t="s">
        <v>628</v>
      </c>
      <c r="F63" s="9" t="s">
        <v>146</v>
      </c>
      <c r="G63" s="10" t="s">
        <v>5</v>
      </c>
      <c r="H63" s="35">
        <v>6.75</v>
      </c>
      <c r="I63" s="36">
        <v>3</v>
      </c>
      <c r="J63" s="39">
        <v>20.25</v>
      </c>
      <c r="K63" s="7">
        <v>41737</v>
      </c>
      <c r="L63" s="1"/>
    </row>
    <row r="64" spans="1:12" s="8" customFormat="1" ht="21" customHeight="1">
      <c r="A64" s="37">
        <v>61</v>
      </c>
      <c r="B64" s="69">
        <v>40878</v>
      </c>
      <c r="C64" s="71" t="s">
        <v>219</v>
      </c>
      <c r="D64" s="41" t="s">
        <v>220</v>
      </c>
      <c r="E64" s="43" t="s">
        <v>221</v>
      </c>
      <c r="F64" s="9" t="s">
        <v>222</v>
      </c>
      <c r="G64" s="10" t="s">
        <v>5</v>
      </c>
      <c r="H64" s="35" t="s">
        <v>223</v>
      </c>
      <c r="I64" s="36">
        <v>3</v>
      </c>
      <c r="J64" s="39">
        <v>3.75</v>
      </c>
      <c r="K64" s="7">
        <v>41740</v>
      </c>
      <c r="L64" s="1"/>
    </row>
    <row r="65" spans="1:12" s="8" customFormat="1" ht="21" customHeight="1">
      <c r="A65" s="37">
        <v>62</v>
      </c>
      <c r="B65" s="69">
        <v>40675</v>
      </c>
      <c r="C65" s="71" t="s">
        <v>224</v>
      </c>
      <c r="D65" s="41" t="s">
        <v>225</v>
      </c>
      <c r="E65" s="43" t="s">
        <v>226</v>
      </c>
      <c r="F65" s="9" t="s">
        <v>182</v>
      </c>
      <c r="G65" s="10" t="s">
        <v>5</v>
      </c>
      <c r="H65" s="35">
        <v>3.4780000000000002</v>
      </c>
      <c r="I65" s="36">
        <v>3</v>
      </c>
      <c r="J65" s="39">
        <v>10.433</v>
      </c>
      <c r="K65" s="7">
        <v>41740</v>
      </c>
      <c r="L65" s="1"/>
    </row>
    <row r="66" spans="1:12" s="8" customFormat="1" ht="21" customHeight="1">
      <c r="A66" s="50">
        <v>63</v>
      </c>
      <c r="B66" s="69">
        <v>39940</v>
      </c>
      <c r="C66" s="71" t="s">
        <v>227</v>
      </c>
      <c r="D66" s="41" t="s">
        <v>228</v>
      </c>
      <c r="E66" s="43" t="s">
        <v>229</v>
      </c>
      <c r="F66" s="9" t="s">
        <v>127</v>
      </c>
      <c r="G66" s="10" t="s">
        <v>6</v>
      </c>
      <c r="H66" s="35">
        <v>292.08999999999997</v>
      </c>
      <c r="I66" s="36" t="s">
        <v>230</v>
      </c>
      <c r="J66" s="39">
        <v>292.08999999999997</v>
      </c>
      <c r="K66" s="7">
        <v>41741</v>
      </c>
      <c r="L66" s="1"/>
    </row>
    <row r="67" spans="1:12" s="8" customFormat="1" ht="21" customHeight="1">
      <c r="A67" s="50">
        <v>64</v>
      </c>
      <c r="B67" s="69">
        <v>41332</v>
      </c>
      <c r="C67" s="71" t="s">
        <v>231</v>
      </c>
      <c r="D67" s="41" t="s">
        <v>232</v>
      </c>
      <c r="E67" s="43" t="s">
        <v>545</v>
      </c>
      <c r="F67" s="9" t="s">
        <v>23</v>
      </c>
      <c r="G67" s="10" t="s">
        <v>6</v>
      </c>
      <c r="H67" s="35">
        <v>4.3</v>
      </c>
      <c r="I67" s="36">
        <v>1</v>
      </c>
      <c r="J67" s="39">
        <v>4.3</v>
      </c>
      <c r="K67" s="7">
        <v>41741</v>
      </c>
      <c r="L67" s="1"/>
    </row>
    <row r="68" spans="1:12" s="8" customFormat="1" ht="21" customHeight="1">
      <c r="A68" s="37">
        <v>65</v>
      </c>
      <c r="B68" s="69">
        <v>40514</v>
      </c>
      <c r="C68" s="71" t="s">
        <v>84</v>
      </c>
      <c r="D68" s="41" t="s">
        <v>46</v>
      </c>
      <c r="E68" s="43" t="s">
        <v>85</v>
      </c>
      <c r="F68" s="9" t="s">
        <v>48</v>
      </c>
      <c r="G68" s="10" t="s">
        <v>7</v>
      </c>
      <c r="H68" s="35">
        <v>2.5</v>
      </c>
      <c r="I68" s="36">
        <v>1</v>
      </c>
      <c r="J68" s="39">
        <v>2.5</v>
      </c>
      <c r="K68" s="7">
        <v>41746</v>
      </c>
      <c r="L68" s="1"/>
    </row>
    <row r="69" spans="1:12" s="8" customFormat="1" ht="21" customHeight="1">
      <c r="A69" s="37">
        <v>66</v>
      </c>
      <c r="B69" s="69">
        <v>41003</v>
      </c>
      <c r="C69" s="71" t="s">
        <v>233</v>
      </c>
      <c r="D69" s="41" t="s">
        <v>234</v>
      </c>
      <c r="E69" s="43" t="s">
        <v>235</v>
      </c>
      <c r="F69" s="9" t="s">
        <v>236</v>
      </c>
      <c r="G69" s="10" t="s">
        <v>6</v>
      </c>
      <c r="H69" s="35">
        <v>18.321000000000002</v>
      </c>
      <c r="I69" s="36" t="s">
        <v>32</v>
      </c>
      <c r="J69" s="39">
        <v>18.321000000000002</v>
      </c>
      <c r="K69" s="7">
        <v>41747</v>
      </c>
      <c r="L69" s="1"/>
    </row>
    <row r="70" spans="1:12" s="8" customFormat="1" ht="21" customHeight="1">
      <c r="A70" s="50">
        <v>67</v>
      </c>
      <c r="B70" s="69">
        <v>39582</v>
      </c>
      <c r="C70" s="71" t="s">
        <v>74</v>
      </c>
      <c r="D70" s="41" t="s">
        <v>37</v>
      </c>
      <c r="E70" s="43" t="s">
        <v>38</v>
      </c>
      <c r="F70" s="9" t="s">
        <v>39</v>
      </c>
      <c r="G70" s="10" t="s">
        <v>7</v>
      </c>
      <c r="H70" s="35">
        <v>2</v>
      </c>
      <c r="I70" s="36">
        <v>7</v>
      </c>
      <c r="J70" s="39">
        <v>14</v>
      </c>
      <c r="K70" s="7">
        <v>41747</v>
      </c>
      <c r="L70" s="1"/>
    </row>
    <row r="71" spans="1:12" s="8" customFormat="1" ht="21" customHeight="1">
      <c r="A71" s="50">
        <v>68</v>
      </c>
      <c r="B71" s="69">
        <v>40427</v>
      </c>
      <c r="C71" s="71" t="s">
        <v>237</v>
      </c>
      <c r="D71" s="41" t="s">
        <v>238</v>
      </c>
      <c r="E71" s="43" t="s">
        <v>239</v>
      </c>
      <c r="F71" s="9" t="s">
        <v>240</v>
      </c>
      <c r="G71" s="10" t="s">
        <v>5</v>
      </c>
      <c r="H71" s="35">
        <v>7.2519999999999998</v>
      </c>
      <c r="I71" s="36">
        <v>2</v>
      </c>
      <c r="J71" s="39">
        <v>14.504</v>
      </c>
      <c r="K71" s="7">
        <v>41747</v>
      </c>
      <c r="L71" s="1"/>
    </row>
    <row r="72" spans="1:12" s="8" customFormat="1" ht="21" customHeight="1">
      <c r="A72" s="37">
        <v>69</v>
      </c>
      <c r="B72" s="69">
        <v>40805</v>
      </c>
      <c r="C72" s="71" t="s">
        <v>241</v>
      </c>
      <c r="D72" s="41" t="s">
        <v>242</v>
      </c>
      <c r="E72" s="43" t="s">
        <v>243</v>
      </c>
      <c r="F72" s="9" t="s">
        <v>15</v>
      </c>
      <c r="G72" s="10" t="s">
        <v>6</v>
      </c>
      <c r="H72" s="35">
        <v>9.73</v>
      </c>
      <c r="I72" s="36" t="s">
        <v>32</v>
      </c>
      <c r="J72" s="39">
        <v>9.73</v>
      </c>
      <c r="K72" s="7">
        <v>41747</v>
      </c>
      <c r="L72" s="1"/>
    </row>
    <row r="73" spans="1:12" s="8" customFormat="1" ht="21" customHeight="1">
      <c r="A73" s="37">
        <v>70</v>
      </c>
      <c r="B73" s="69">
        <v>38922</v>
      </c>
      <c r="C73" s="71" t="s">
        <v>244</v>
      </c>
      <c r="D73" s="41" t="s">
        <v>245</v>
      </c>
      <c r="E73" s="43" t="s">
        <v>246</v>
      </c>
      <c r="F73" s="9" t="s">
        <v>247</v>
      </c>
      <c r="G73" s="10" t="s">
        <v>5</v>
      </c>
      <c r="H73" s="35">
        <v>7.02</v>
      </c>
      <c r="I73" s="36">
        <v>1</v>
      </c>
      <c r="J73" s="39">
        <v>7.02</v>
      </c>
      <c r="K73" s="7">
        <v>41747</v>
      </c>
      <c r="L73" s="1"/>
    </row>
    <row r="74" spans="1:12" s="8" customFormat="1" ht="21" customHeight="1">
      <c r="A74" s="50">
        <v>71</v>
      </c>
      <c r="B74" s="69">
        <v>39447</v>
      </c>
      <c r="C74" s="71" t="s">
        <v>248</v>
      </c>
      <c r="D74" s="41" t="s">
        <v>249</v>
      </c>
      <c r="E74" s="43" t="s">
        <v>250</v>
      </c>
      <c r="F74" s="9" t="s">
        <v>113</v>
      </c>
      <c r="G74" s="10" t="s">
        <v>5</v>
      </c>
      <c r="H74" s="35">
        <v>2.39</v>
      </c>
      <c r="I74" s="36">
        <v>1</v>
      </c>
      <c r="J74" s="39">
        <v>2.39</v>
      </c>
      <c r="K74" s="7">
        <v>41751</v>
      </c>
      <c r="L74" s="1"/>
    </row>
    <row r="75" spans="1:12" s="8" customFormat="1" ht="21" customHeight="1">
      <c r="A75" s="50">
        <v>72</v>
      </c>
      <c r="B75" s="69">
        <v>38981</v>
      </c>
      <c r="C75" s="71" t="s">
        <v>251</v>
      </c>
      <c r="D75" s="41" t="s">
        <v>252</v>
      </c>
      <c r="E75" s="43" t="s">
        <v>253</v>
      </c>
      <c r="F75" s="9" t="s">
        <v>254</v>
      </c>
      <c r="G75" s="10" t="s">
        <v>5</v>
      </c>
      <c r="H75" s="35">
        <v>23.1</v>
      </c>
      <c r="I75" s="36">
        <v>2</v>
      </c>
      <c r="J75" s="39">
        <v>46.2</v>
      </c>
      <c r="K75" s="7">
        <v>41754</v>
      </c>
      <c r="L75" s="1"/>
    </row>
    <row r="76" spans="1:12" s="8" customFormat="1" ht="21" customHeight="1">
      <c r="A76" s="37">
        <v>73</v>
      </c>
      <c r="B76" s="69">
        <v>39625</v>
      </c>
      <c r="C76" s="71" t="s">
        <v>255</v>
      </c>
      <c r="D76" s="41" t="s">
        <v>256</v>
      </c>
      <c r="E76" s="43" t="s">
        <v>257</v>
      </c>
      <c r="F76" s="9" t="s">
        <v>258</v>
      </c>
      <c r="G76" s="10" t="s">
        <v>5</v>
      </c>
      <c r="H76" s="35">
        <v>4.8810000000000002</v>
      </c>
      <c r="I76" s="36">
        <v>2</v>
      </c>
      <c r="J76" s="39">
        <v>9.7620000000000005</v>
      </c>
      <c r="K76" s="7">
        <v>41754</v>
      </c>
      <c r="L76" s="1"/>
    </row>
    <row r="77" spans="1:12" s="8" customFormat="1" ht="21" customHeight="1">
      <c r="A77" s="37">
        <v>74</v>
      </c>
      <c r="B77" s="69">
        <v>41465</v>
      </c>
      <c r="C77" s="71" t="s">
        <v>212</v>
      </c>
      <c r="D77" s="41" t="s">
        <v>46</v>
      </c>
      <c r="E77" s="43" t="s">
        <v>213</v>
      </c>
      <c r="F77" s="9" t="s">
        <v>43</v>
      </c>
      <c r="G77" s="10" t="s">
        <v>5</v>
      </c>
      <c r="H77" s="35">
        <v>9.9770000000000003</v>
      </c>
      <c r="I77" s="36">
        <v>1</v>
      </c>
      <c r="J77" s="39">
        <v>9.9770000000000003</v>
      </c>
      <c r="K77" s="7">
        <v>41755</v>
      </c>
      <c r="L77" s="1"/>
    </row>
    <row r="78" spans="1:12" s="8" customFormat="1" ht="21" customHeight="1">
      <c r="A78" s="50">
        <v>75</v>
      </c>
      <c r="B78" s="69">
        <v>40605</v>
      </c>
      <c r="C78" s="71" t="s">
        <v>259</v>
      </c>
      <c r="D78" s="41" t="s">
        <v>260</v>
      </c>
      <c r="E78" s="43" t="s">
        <v>261</v>
      </c>
      <c r="F78" s="9" t="s">
        <v>15</v>
      </c>
      <c r="G78" s="10" t="s">
        <v>6</v>
      </c>
      <c r="H78" s="35">
        <v>2</v>
      </c>
      <c r="I78" s="36" t="s">
        <v>32</v>
      </c>
      <c r="J78" s="39">
        <v>2</v>
      </c>
      <c r="K78" s="7">
        <v>41755</v>
      </c>
      <c r="L78" s="1"/>
    </row>
    <row r="79" spans="1:12" s="8" customFormat="1" ht="21" customHeight="1">
      <c r="A79" s="50">
        <v>76</v>
      </c>
      <c r="B79" s="69">
        <v>40360</v>
      </c>
      <c r="C79" s="71" t="s">
        <v>262</v>
      </c>
      <c r="D79" s="41" t="s">
        <v>263</v>
      </c>
      <c r="E79" s="43" t="s">
        <v>264</v>
      </c>
      <c r="F79" s="9" t="s">
        <v>15</v>
      </c>
      <c r="G79" s="10" t="s">
        <v>6</v>
      </c>
      <c r="H79" s="35">
        <v>2</v>
      </c>
      <c r="I79" s="36" t="s">
        <v>32</v>
      </c>
      <c r="J79" s="39">
        <v>2</v>
      </c>
      <c r="K79" s="7">
        <v>41756</v>
      </c>
      <c r="L79" s="1"/>
    </row>
    <row r="80" spans="1:12" s="8" customFormat="1" ht="21" customHeight="1">
      <c r="A80" s="37">
        <v>77</v>
      </c>
      <c r="B80" s="69">
        <v>39940</v>
      </c>
      <c r="C80" s="71" t="s">
        <v>227</v>
      </c>
      <c r="D80" s="41" t="s">
        <v>228</v>
      </c>
      <c r="E80" s="43" t="s">
        <v>229</v>
      </c>
      <c r="F80" s="9" t="s">
        <v>127</v>
      </c>
      <c r="G80" s="10" t="s">
        <v>6</v>
      </c>
      <c r="H80" s="35">
        <v>292.08999999999997</v>
      </c>
      <c r="I80" s="36" t="s">
        <v>230</v>
      </c>
      <c r="J80" s="39">
        <v>292.08999999999997</v>
      </c>
      <c r="K80" s="7">
        <v>41757</v>
      </c>
      <c r="L80" s="1"/>
    </row>
    <row r="81" spans="1:12" s="8" customFormat="1" ht="21" customHeight="1">
      <c r="A81" s="37">
        <v>78</v>
      </c>
      <c r="B81" s="69">
        <v>38960</v>
      </c>
      <c r="C81" s="71" t="s">
        <v>265</v>
      </c>
      <c r="D81" s="52" t="s">
        <v>266</v>
      </c>
      <c r="E81" s="60" t="s">
        <v>267</v>
      </c>
      <c r="F81" s="53" t="s">
        <v>247</v>
      </c>
      <c r="G81" s="59" t="s">
        <v>5</v>
      </c>
      <c r="H81" s="61">
        <v>1.466</v>
      </c>
      <c r="I81" s="67">
        <v>1</v>
      </c>
      <c r="J81" s="62">
        <v>1.466</v>
      </c>
      <c r="K81" s="58">
        <v>41759</v>
      </c>
      <c r="L81" s="1"/>
    </row>
    <row r="82" spans="1:12" s="8" customFormat="1" ht="21" customHeight="1">
      <c r="A82" s="50">
        <v>79</v>
      </c>
      <c r="B82" s="69">
        <v>40583</v>
      </c>
      <c r="C82" s="71" t="s">
        <v>269</v>
      </c>
      <c r="D82" s="41" t="s">
        <v>270</v>
      </c>
      <c r="E82" s="43" t="s">
        <v>271</v>
      </c>
      <c r="F82" s="9" t="s">
        <v>34</v>
      </c>
      <c r="G82" s="10" t="s">
        <v>5</v>
      </c>
      <c r="H82" s="35">
        <v>5.86</v>
      </c>
      <c r="I82" s="36">
        <v>3</v>
      </c>
      <c r="J82" s="39">
        <v>17.579999999999998</v>
      </c>
      <c r="K82" s="7">
        <v>41761</v>
      </c>
      <c r="L82" s="1"/>
    </row>
    <row r="83" spans="1:12" s="8" customFormat="1" ht="21" customHeight="1">
      <c r="A83" s="50">
        <v>80</v>
      </c>
      <c r="B83" s="69">
        <v>39842</v>
      </c>
      <c r="C83" s="71" t="s">
        <v>272</v>
      </c>
      <c r="D83" s="41" t="s">
        <v>273</v>
      </c>
      <c r="E83" s="43" t="s">
        <v>274</v>
      </c>
      <c r="F83" s="9" t="s">
        <v>26</v>
      </c>
      <c r="G83" s="10" t="s">
        <v>5</v>
      </c>
      <c r="H83" s="35">
        <v>14.2</v>
      </c>
      <c r="I83" s="36">
        <v>1</v>
      </c>
      <c r="J83" s="39">
        <v>14.2</v>
      </c>
      <c r="K83" s="7">
        <v>41767</v>
      </c>
      <c r="L83" s="1"/>
    </row>
    <row r="84" spans="1:12" s="8" customFormat="1" ht="21" customHeight="1">
      <c r="A84" s="37">
        <v>81</v>
      </c>
      <c r="B84" s="69">
        <v>40948</v>
      </c>
      <c r="C84" s="71" t="s">
        <v>275</v>
      </c>
      <c r="D84" s="41" t="s">
        <v>276</v>
      </c>
      <c r="E84" s="43" t="s">
        <v>277</v>
      </c>
      <c r="F84" s="9" t="s">
        <v>278</v>
      </c>
      <c r="G84" s="10" t="s">
        <v>7</v>
      </c>
      <c r="H84" s="35">
        <v>2.5</v>
      </c>
      <c r="I84" s="36">
        <v>11</v>
      </c>
      <c r="J84" s="39">
        <v>27.5</v>
      </c>
      <c r="K84" s="7">
        <v>41767</v>
      </c>
      <c r="L84" s="1"/>
    </row>
    <row r="85" spans="1:12" s="8" customFormat="1" ht="21" customHeight="1">
      <c r="A85" s="37">
        <v>82</v>
      </c>
      <c r="B85" s="69">
        <v>40965</v>
      </c>
      <c r="C85" s="71" t="s">
        <v>279</v>
      </c>
      <c r="D85" s="41" t="s">
        <v>280</v>
      </c>
      <c r="E85" s="43" t="s">
        <v>281</v>
      </c>
      <c r="F85" s="9" t="s">
        <v>211</v>
      </c>
      <c r="G85" s="10" t="s">
        <v>6</v>
      </c>
      <c r="H85" s="35">
        <v>1.165</v>
      </c>
      <c r="I85" s="36" t="s">
        <v>32</v>
      </c>
      <c r="J85" s="39">
        <v>1.165</v>
      </c>
      <c r="K85" s="7">
        <v>41767</v>
      </c>
      <c r="L85" s="1"/>
    </row>
    <row r="86" spans="1:12" s="8" customFormat="1" ht="21" customHeight="1">
      <c r="A86" s="50">
        <v>83</v>
      </c>
      <c r="B86" s="69">
        <v>39148</v>
      </c>
      <c r="C86" s="71" t="s">
        <v>282</v>
      </c>
      <c r="D86" s="41" t="s">
        <v>283</v>
      </c>
      <c r="E86" s="43" t="s">
        <v>284</v>
      </c>
      <c r="F86" s="9" t="s">
        <v>131</v>
      </c>
      <c r="G86" s="10" t="s">
        <v>5</v>
      </c>
      <c r="H86" s="35">
        <v>1.25</v>
      </c>
      <c r="I86" s="36">
        <v>2</v>
      </c>
      <c r="J86" s="39">
        <v>2.5</v>
      </c>
      <c r="K86" s="7">
        <v>41768</v>
      </c>
      <c r="L86" s="1"/>
    </row>
    <row r="87" spans="1:12" s="8" customFormat="1" ht="21" customHeight="1">
      <c r="A87" s="50">
        <v>84</v>
      </c>
      <c r="B87" s="69">
        <v>39527</v>
      </c>
      <c r="C87" s="71" t="s">
        <v>170</v>
      </c>
      <c r="D87" s="41" t="s">
        <v>171</v>
      </c>
      <c r="E87" s="43" t="s">
        <v>285</v>
      </c>
      <c r="F87" s="9" t="s">
        <v>26</v>
      </c>
      <c r="G87" s="10" t="s">
        <v>5</v>
      </c>
      <c r="H87" s="35">
        <v>59.3</v>
      </c>
      <c r="I87" s="36">
        <v>1</v>
      </c>
      <c r="J87" s="39">
        <v>12.8</v>
      </c>
      <c r="K87" s="7">
        <v>41768</v>
      </c>
      <c r="L87" s="1"/>
    </row>
    <row r="88" spans="1:12" s="8" customFormat="1" ht="21" customHeight="1">
      <c r="A88" s="37">
        <v>85</v>
      </c>
      <c r="B88" s="69">
        <v>40858</v>
      </c>
      <c r="C88" s="71" t="s">
        <v>102</v>
      </c>
      <c r="D88" s="41" t="s">
        <v>86</v>
      </c>
      <c r="E88" s="43" t="s">
        <v>286</v>
      </c>
      <c r="F88" s="9" t="s">
        <v>43</v>
      </c>
      <c r="G88" s="10" t="s">
        <v>7</v>
      </c>
      <c r="H88" s="35">
        <v>2.5</v>
      </c>
      <c r="I88" s="36">
        <v>4</v>
      </c>
      <c r="J88" s="39">
        <v>10</v>
      </c>
      <c r="K88" s="7">
        <v>41768</v>
      </c>
      <c r="L88" s="1"/>
    </row>
    <row r="89" spans="1:12" s="8" customFormat="1" ht="21" customHeight="1">
      <c r="A89" s="37">
        <v>86</v>
      </c>
      <c r="B89" s="69">
        <v>40745</v>
      </c>
      <c r="C89" s="71" t="s">
        <v>287</v>
      </c>
      <c r="D89" s="41" t="s">
        <v>288</v>
      </c>
      <c r="E89" s="43" t="s">
        <v>289</v>
      </c>
      <c r="F89" s="9" t="s">
        <v>15</v>
      </c>
      <c r="G89" s="10" t="s">
        <v>6</v>
      </c>
      <c r="H89" s="35">
        <v>2.0059999999999998</v>
      </c>
      <c r="I89" s="36" t="s">
        <v>32</v>
      </c>
      <c r="J89" s="39">
        <v>2.0059999999999998</v>
      </c>
      <c r="K89" s="7">
        <v>41769</v>
      </c>
      <c r="L89" s="1"/>
    </row>
    <row r="90" spans="1:12" s="8" customFormat="1" ht="21" customHeight="1">
      <c r="A90" s="50">
        <v>87</v>
      </c>
      <c r="B90" s="69">
        <v>40969</v>
      </c>
      <c r="C90" s="71" t="s">
        <v>290</v>
      </c>
      <c r="D90" s="41" t="s">
        <v>291</v>
      </c>
      <c r="E90" s="43" t="s">
        <v>292</v>
      </c>
      <c r="F90" s="9" t="s">
        <v>258</v>
      </c>
      <c r="G90" s="10" t="s">
        <v>268</v>
      </c>
      <c r="H90" s="35">
        <v>1.76</v>
      </c>
      <c r="I90" s="36" t="s">
        <v>293</v>
      </c>
      <c r="J90" s="39">
        <v>7.04</v>
      </c>
      <c r="K90" s="7">
        <v>41770</v>
      </c>
      <c r="L90" s="1"/>
    </row>
    <row r="91" spans="1:12" s="8" customFormat="1" ht="21" customHeight="1">
      <c r="A91" s="50">
        <v>88</v>
      </c>
      <c r="B91" s="69">
        <v>41116</v>
      </c>
      <c r="C91" s="71" t="s">
        <v>294</v>
      </c>
      <c r="D91" s="41" t="s">
        <v>295</v>
      </c>
      <c r="E91" s="43" t="s">
        <v>296</v>
      </c>
      <c r="F91" s="9" t="s">
        <v>113</v>
      </c>
      <c r="G91" s="10" t="s">
        <v>5</v>
      </c>
      <c r="H91" s="35">
        <v>3.6949999999999998</v>
      </c>
      <c r="I91" s="36">
        <v>1</v>
      </c>
      <c r="J91" s="39">
        <v>3.6949999999999998</v>
      </c>
      <c r="K91" s="7">
        <v>41772</v>
      </c>
      <c r="L91" s="1"/>
    </row>
    <row r="92" spans="1:12" s="8" customFormat="1" ht="21" customHeight="1">
      <c r="A92" s="37">
        <v>89</v>
      </c>
      <c r="B92" s="69">
        <v>40822</v>
      </c>
      <c r="C92" s="71" t="s">
        <v>297</v>
      </c>
      <c r="D92" s="41" t="s">
        <v>298</v>
      </c>
      <c r="E92" s="43" t="s">
        <v>299</v>
      </c>
      <c r="F92" s="9" t="s">
        <v>16</v>
      </c>
      <c r="G92" s="10" t="s">
        <v>7</v>
      </c>
      <c r="H92" s="35">
        <v>2</v>
      </c>
      <c r="I92" s="36">
        <v>6</v>
      </c>
      <c r="J92" s="39">
        <v>12</v>
      </c>
      <c r="K92" s="7">
        <v>41773</v>
      </c>
      <c r="L92" s="1"/>
    </row>
    <row r="93" spans="1:12" s="8" customFormat="1" ht="21" customHeight="1">
      <c r="A93" s="37">
        <v>90</v>
      </c>
      <c r="B93" s="69">
        <v>40514</v>
      </c>
      <c r="C93" s="71" t="s">
        <v>300</v>
      </c>
      <c r="D93" s="41" t="s">
        <v>301</v>
      </c>
      <c r="E93" s="43" t="s">
        <v>302</v>
      </c>
      <c r="F93" s="9" t="s">
        <v>117</v>
      </c>
      <c r="G93" s="10" t="s">
        <v>5</v>
      </c>
      <c r="H93" s="35" t="s">
        <v>303</v>
      </c>
      <c r="I93" s="36">
        <v>3</v>
      </c>
      <c r="J93" s="39">
        <v>5.4219999999999997</v>
      </c>
      <c r="K93" s="7">
        <v>41775</v>
      </c>
      <c r="L93" s="1"/>
    </row>
    <row r="94" spans="1:12" s="8" customFormat="1" ht="21" customHeight="1">
      <c r="A94" s="50">
        <v>91</v>
      </c>
      <c r="B94" s="69">
        <v>39730</v>
      </c>
      <c r="C94" s="71" t="s">
        <v>72</v>
      </c>
      <c r="D94" s="41" t="s">
        <v>73</v>
      </c>
      <c r="E94" s="43" t="s">
        <v>44</v>
      </c>
      <c r="F94" s="9" t="s">
        <v>45</v>
      </c>
      <c r="G94" s="10" t="s">
        <v>5</v>
      </c>
      <c r="H94" s="35">
        <v>2.5</v>
      </c>
      <c r="I94" s="36">
        <v>1</v>
      </c>
      <c r="J94" s="39">
        <v>2.5</v>
      </c>
      <c r="K94" s="7">
        <v>41775</v>
      </c>
      <c r="L94" s="1"/>
    </row>
    <row r="95" spans="1:12" s="8" customFormat="1" ht="21" customHeight="1">
      <c r="A95" s="50">
        <v>92</v>
      </c>
      <c r="B95" s="69">
        <v>40633</v>
      </c>
      <c r="C95" s="71" t="s">
        <v>208</v>
      </c>
      <c r="D95" s="41" t="s">
        <v>209</v>
      </c>
      <c r="E95" s="43" t="s">
        <v>210</v>
      </c>
      <c r="F95" s="9" t="s">
        <v>211</v>
      </c>
      <c r="G95" s="10" t="s">
        <v>7</v>
      </c>
      <c r="H95" s="35">
        <v>2.2999999999999998</v>
      </c>
      <c r="I95" s="36">
        <v>10</v>
      </c>
      <c r="J95" s="39">
        <v>23</v>
      </c>
      <c r="K95" s="7">
        <v>41776</v>
      </c>
      <c r="L95" s="1"/>
    </row>
    <row r="96" spans="1:12" s="8" customFormat="1" ht="21" customHeight="1">
      <c r="A96" s="37">
        <v>93</v>
      </c>
      <c r="B96" s="69">
        <v>40729</v>
      </c>
      <c r="C96" s="71" t="s">
        <v>304</v>
      </c>
      <c r="D96" s="41" t="s">
        <v>305</v>
      </c>
      <c r="E96" s="43" t="s">
        <v>306</v>
      </c>
      <c r="F96" s="9" t="s">
        <v>307</v>
      </c>
      <c r="G96" s="10" t="s">
        <v>7</v>
      </c>
      <c r="H96" s="35">
        <v>1.5</v>
      </c>
      <c r="I96" s="36">
        <v>17</v>
      </c>
      <c r="J96" s="39">
        <v>25.5</v>
      </c>
      <c r="K96" s="7">
        <v>41776</v>
      </c>
      <c r="L96" s="1"/>
    </row>
    <row r="97" spans="1:12" s="8" customFormat="1" ht="21" customHeight="1">
      <c r="A97" s="37">
        <v>94</v>
      </c>
      <c r="B97" s="69">
        <v>39701</v>
      </c>
      <c r="C97" s="71" t="s">
        <v>308</v>
      </c>
      <c r="D97" s="41" t="s">
        <v>309</v>
      </c>
      <c r="E97" s="43" t="s">
        <v>310</v>
      </c>
      <c r="F97" s="9" t="s">
        <v>127</v>
      </c>
      <c r="G97" s="10" t="s">
        <v>7</v>
      </c>
      <c r="H97" s="35">
        <v>3.3</v>
      </c>
      <c r="I97" s="36">
        <v>7</v>
      </c>
      <c r="J97" s="39">
        <v>13.94</v>
      </c>
      <c r="K97" s="7">
        <v>41784</v>
      </c>
      <c r="L97" s="1"/>
    </row>
    <row r="98" spans="1:12" s="8" customFormat="1" ht="21" customHeight="1">
      <c r="A98" s="50">
        <v>95</v>
      </c>
      <c r="B98" s="69">
        <v>37791</v>
      </c>
      <c r="C98" s="71" t="s">
        <v>311</v>
      </c>
      <c r="D98" s="41" t="s">
        <v>312</v>
      </c>
      <c r="E98" s="43" t="s">
        <v>313</v>
      </c>
      <c r="F98" s="9" t="s">
        <v>211</v>
      </c>
      <c r="G98" s="10" t="s">
        <v>6</v>
      </c>
      <c r="H98" s="35">
        <v>4.3</v>
      </c>
      <c r="I98" s="36" t="s">
        <v>32</v>
      </c>
      <c r="J98" s="39">
        <v>4.3</v>
      </c>
      <c r="K98" s="7">
        <v>41786</v>
      </c>
      <c r="L98" s="1"/>
    </row>
    <row r="99" spans="1:12" s="8" customFormat="1" ht="21" customHeight="1">
      <c r="A99" s="50">
        <v>96</v>
      </c>
      <c r="B99" s="69">
        <v>40858</v>
      </c>
      <c r="C99" s="71" t="s">
        <v>102</v>
      </c>
      <c r="D99" s="41" t="s">
        <v>86</v>
      </c>
      <c r="E99" s="43" t="s">
        <v>286</v>
      </c>
      <c r="F99" s="9" t="s">
        <v>43</v>
      </c>
      <c r="G99" s="10" t="s">
        <v>7</v>
      </c>
      <c r="H99" s="35">
        <v>2.5</v>
      </c>
      <c r="I99" s="36">
        <v>3</v>
      </c>
      <c r="J99" s="39">
        <v>7.5</v>
      </c>
      <c r="K99" s="7">
        <v>41788</v>
      </c>
      <c r="L99" s="1"/>
    </row>
    <row r="100" spans="1:12" s="8" customFormat="1" ht="21" customHeight="1">
      <c r="A100" s="37">
        <v>97</v>
      </c>
      <c r="B100" s="69">
        <v>39212</v>
      </c>
      <c r="C100" s="71" t="s">
        <v>314</v>
      </c>
      <c r="D100" s="41" t="s">
        <v>24</v>
      </c>
      <c r="E100" s="43" t="s">
        <v>315</v>
      </c>
      <c r="F100" s="9" t="s">
        <v>316</v>
      </c>
      <c r="G100" s="10" t="s">
        <v>5</v>
      </c>
      <c r="H100" s="35">
        <v>78.004999999999995</v>
      </c>
      <c r="I100" s="36">
        <v>2</v>
      </c>
      <c r="J100" s="39">
        <v>156.01</v>
      </c>
      <c r="K100" s="7">
        <v>41789</v>
      </c>
      <c r="L100" s="1"/>
    </row>
    <row r="101" spans="1:12" s="8" customFormat="1" ht="21" customHeight="1">
      <c r="A101" s="37">
        <v>98</v>
      </c>
      <c r="B101" s="69">
        <v>40822</v>
      </c>
      <c r="C101" s="71" t="s">
        <v>297</v>
      </c>
      <c r="D101" s="41" t="s">
        <v>298</v>
      </c>
      <c r="E101" s="43" t="s">
        <v>299</v>
      </c>
      <c r="F101" s="9" t="s">
        <v>16</v>
      </c>
      <c r="G101" s="10" t="s">
        <v>7</v>
      </c>
      <c r="H101" s="35">
        <v>2</v>
      </c>
      <c r="I101" s="36">
        <v>3</v>
      </c>
      <c r="J101" s="39">
        <v>6</v>
      </c>
      <c r="K101" s="7">
        <v>41789</v>
      </c>
      <c r="L101" s="1"/>
    </row>
    <row r="102" spans="1:12" s="8" customFormat="1" ht="21" customHeight="1">
      <c r="A102" s="50">
        <v>99</v>
      </c>
      <c r="B102" s="69">
        <v>40171</v>
      </c>
      <c r="C102" s="71" t="s">
        <v>140</v>
      </c>
      <c r="D102" s="41" t="s">
        <v>141</v>
      </c>
      <c r="E102" s="43" t="s">
        <v>142</v>
      </c>
      <c r="F102" s="9" t="s">
        <v>127</v>
      </c>
      <c r="G102" s="10" t="s">
        <v>7</v>
      </c>
      <c r="H102" s="35">
        <v>2.5</v>
      </c>
      <c r="I102" s="36">
        <v>4</v>
      </c>
      <c r="J102" s="39">
        <v>10</v>
      </c>
      <c r="K102" s="7">
        <v>41790</v>
      </c>
      <c r="L102" s="1"/>
    </row>
    <row r="103" spans="1:12" s="8" customFormat="1" ht="21" customHeight="1">
      <c r="A103" s="50">
        <v>100</v>
      </c>
      <c r="B103" s="69">
        <v>40899</v>
      </c>
      <c r="C103" s="71" t="s">
        <v>317</v>
      </c>
      <c r="D103" s="41" t="s">
        <v>318</v>
      </c>
      <c r="E103" s="43" t="s">
        <v>319</v>
      </c>
      <c r="F103" s="9" t="s">
        <v>186</v>
      </c>
      <c r="G103" s="10" t="s">
        <v>6</v>
      </c>
      <c r="H103" s="35">
        <v>1.1890000000000001</v>
      </c>
      <c r="I103" s="36" t="s">
        <v>32</v>
      </c>
      <c r="J103" s="39">
        <v>1.1890000000000001</v>
      </c>
      <c r="K103" s="7">
        <v>41790</v>
      </c>
      <c r="L103" s="1"/>
    </row>
    <row r="104" spans="1:12" s="8" customFormat="1" ht="21" customHeight="1">
      <c r="A104" s="37">
        <v>101</v>
      </c>
      <c r="B104" s="69">
        <v>40773</v>
      </c>
      <c r="C104" s="71" t="s">
        <v>320</v>
      </c>
      <c r="D104" s="52" t="s">
        <v>321</v>
      </c>
      <c r="E104" s="60" t="s">
        <v>322</v>
      </c>
      <c r="F104" s="53" t="s">
        <v>21</v>
      </c>
      <c r="G104" s="59" t="s">
        <v>7</v>
      </c>
      <c r="H104" s="61">
        <v>2.5</v>
      </c>
      <c r="I104" s="67">
        <v>6</v>
      </c>
      <c r="J104" s="62">
        <v>15</v>
      </c>
      <c r="K104" s="58">
        <v>41790</v>
      </c>
      <c r="L104" s="1"/>
    </row>
    <row r="105" spans="1:12" s="8" customFormat="1" ht="21" customHeight="1">
      <c r="A105" s="37">
        <v>102</v>
      </c>
      <c r="B105" s="69">
        <v>40409</v>
      </c>
      <c r="C105" s="71" t="s">
        <v>324</v>
      </c>
      <c r="D105" s="41" t="s">
        <v>325</v>
      </c>
      <c r="E105" s="43" t="s">
        <v>326</v>
      </c>
      <c r="F105" s="9" t="s">
        <v>207</v>
      </c>
      <c r="G105" s="10" t="s">
        <v>36</v>
      </c>
      <c r="H105" s="35">
        <v>17</v>
      </c>
      <c r="I105" s="36">
        <v>1</v>
      </c>
      <c r="J105" s="39">
        <v>17</v>
      </c>
      <c r="K105" s="7">
        <v>41793</v>
      </c>
      <c r="L105" s="1"/>
    </row>
    <row r="106" spans="1:12" s="8" customFormat="1" ht="21" customHeight="1">
      <c r="A106" s="50">
        <v>103</v>
      </c>
      <c r="B106" s="69">
        <v>39940</v>
      </c>
      <c r="C106" s="71" t="s">
        <v>227</v>
      </c>
      <c r="D106" s="41" t="s">
        <v>228</v>
      </c>
      <c r="E106" s="43" t="s">
        <v>229</v>
      </c>
      <c r="F106" s="9" t="s">
        <v>127</v>
      </c>
      <c r="G106" s="10" t="s">
        <v>6</v>
      </c>
      <c r="H106" s="35">
        <v>319.82</v>
      </c>
      <c r="I106" s="36" t="s">
        <v>33</v>
      </c>
      <c r="J106" s="39">
        <v>319.82</v>
      </c>
      <c r="K106" s="7">
        <v>41795</v>
      </c>
      <c r="L106" s="1"/>
    </row>
    <row r="107" spans="1:12" s="8" customFormat="1" ht="21" customHeight="1">
      <c r="A107" s="50">
        <v>104</v>
      </c>
      <c r="B107" s="69">
        <v>40822</v>
      </c>
      <c r="C107" s="71" t="s">
        <v>297</v>
      </c>
      <c r="D107" s="41" t="s">
        <v>298</v>
      </c>
      <c r="E107" s="43" t="s">
        <v>299</v>
      </c>
      <c r="F107" s="9" t="s">
        <v>16</v>
      </c>
      <c r="G107" s="10" t="s">
        <v>7</v>
      </c>
      <c r="H107" s="35">
        <v>2</v>
      </c>
      <c r="I107" s="36">
        <v>1</v>
      </c>
      <c r="J107" s="39">
        <v>2</v>
      </c>
      <c r="K107" s="7">
        <v>41796</v>
      </c>
      <c r="L107" s="1"/>
    </row>
    <row r="108" spans="1:12" s="8" customFormat="1" ht="21" customHeight="1">
      <c r="A108" s="37">
        <v>105</v>
      </c>
      <c r="B108" s="69"/>
      <c r="C108" s="71"/>
      <c r="D108" s="41" t="s">
        <v>626</v>
      </c>
      <c r="E108" s="43" t="s">
        <v>627</v>
      </c>
      <c r="F108" s="9" t="s">
        <v>207</v>
      </c>
      <c r="G108" s="10" t="s">
        <v>5</v>
      </c>
      <c r="H108" s="35">
        <v>23.3</v>
      </c>
      <c r="I108" s="36">
        <v>2</v>
      </c>
      <c r="J108" s="39">
        <v>46.6</v>
      </c>
      <c r="K108" s="7">
        <v>41796</v>
      </c>
      <c r="L108" s="1"/>
    </row>
    <row r="109" spans="1:12" s="8" customFormat="1" ht="21" customHeight="1">
      <c r="A109" s="37">
        <v>106</v>
      </c>
      <c r="B109" s="69">
        <v>41256</v>
      </c>
      <c r="C109" s="71" t="s">
        <v>327</v>
      </c>
      <c r="D109" s="41" t="s">
        <v>328</v>
      </c>
      <c r="E109" s="43" t="s">
        <v>329</v>
      </c>
      <c r="F109" s="9" t="s">
        <v>146</v>
      </c>
      <c r="G109" s="10" t="s">
        <v>40</v>
      </c>
      <c r="H109" s="35">
        <v>1.0629999999999999</v>
      </c>
      <c r="I109" s="36" t="s">
        <v>330</v>
      </c>
      <c r="J109" s="39">
        <v>2.1259999999999999</v>
      </c>
      <c r="K109" s="7">
        <v>41802</v>
      </c>
      <c r="L109" s="1"/>
    </row>
    <row r="110" spans="1:12" s="8" customFormat="1" ht="21" customHeight="1">
      <c r="A110" s="50">
        <v>107</v>
      </c>
      <c r="B110" s="69">
        <v>39212</v>
      </c>
      <c r="C110" s="71" t="s">
        <v>314</v>
      </c>
      <c r="D110" s="41" t="s">
        <v>24</v>
      </c>
      <c r="E110" s="43" t="s">
        <v>315</v>
      </c>
      <c r="F110" s="9" t="s">
        <v>331</v>
      </c>
      <c r="G110" s="10" t="s">
        <v>5</v>
      </c>
      <c r="H110" s="35" t="s">
        <v>332</v>
      </c>
      <c r="I110" s="36">
        <v>3</v>
      </c>
      <c r="J110" s="39">
        <v>88.819000000000003</v>
      </c>
      <c r="K110" s="7">
        <v>41802</v>
      </c>
      <c r="L110" s="1"/>
    </row>
    <row r="111" spans="1:12" s="8" customFormat="1" ht="21" customHeight="1">
      <c r="A111" s="50">
        <v>108</v>
      </c>
      <c r="B111" s="69">
        <v>40815</v>
      </c>
      <c r="C111" s="71" t="s">
        <v>333</v>
      </c>
      <c r="D111" s="41" t="s">
        <v>334</v>
      </c>
      <c r="E111" s="43" t="s">
        <v>335</v>
      </c>
      <c r="F111" s="9" t="s">
        <v>26</v>
      </c>
      <c r="G111" s="10" t="s">
        <v>5</v>
      </c>
      <c r="H111" s="35">
        <v>1.7150000000000001</v>
      </c>
      <c r="I111" s="36">
        <v>2</v>
      </c>
      <c r="J111" s="39">
        <v>3.43</v>
      </c>
      <c r="K111" s="7">
        <v>41802</v>
      </c>
      <c r="L111" s="1"/>
    </row>
    <row r="112" spans="1:12" s="8" customFormat="1" ht="21" customHeight="1">
      <c r="A112" s="37">
        <v>109</v>
      </c>
      <c r="B112" s="69">
        <v>40793</v>
      </c>
      <c r="C112" s="71" t="s">
        <v>336</v>
      </c>
      <c r="D112" s="41" t="s">
        <v>337</v>
      </c>
      <c r="E112" s="43" t="s">
        <v>338</v>
      </c>
      <c r="F112" s="9" t="s">
        <v>339</v>
      </c>
      <c r="G112" s="10" t="s">
        <v>5</v>
      </c>
      <c r="H112" s="35">
        <v>4.2</v>
      </c>
      <c r="I112" s="36">
        <v>3</v>
      </c>
      <c r="J112" s="39">
        <v>12.597</v>
      </c>
      <c r="K112" s="7">
        <v>41803</v>
      </c>
      <c r="L112" s="1"/>
    </row>
    <row r="113" spans="1:12" s="8" customFormat="1" ht="21" customHeight="1">
      <c r="A113" s="37">
        <v>110</v>
      </c>
      <c r="B113" s="69">
        <v>40904</v>
      </c>
      <c r="C113" s="71" t="s">
        <v>340</v>
      </c>
      <c r="D113" s="41" t="s">
        <v>341</v>
      </c>
      <c r="E113" s="43" t="s">
        <v>342</v>
      </c>
      <c r="F113" s="9" t="s">
        <v>15</v>
      </c>
      <c r="G113" s="10" t="s">
        <v>6</v>
      </c>
      <c r="H113" s="35">
        <v>3.3490000000000002</v>
      </c>
      <c r="I113" s="36">
        <v>1</v>
      </c>
      <c r="J113" s="39">
        <v>3.3490000000000002</v>
      </c>
      <c r="K113" s="7">
        <v>41803</v>
      </c>
      <c r="L113" s="1"/>
    </row>
    <row r="114" spans="1:12" s="8" customFormat="1" ht="21" customHeight="1">
      <c r="A114" s="50">
        <v>111</v>
      </c>
      <c r="B114" s="69">
        <v>40427</v>
      </c>
      <c r="C114" s="71" t="s">
        <v>237</v>
      </c>
      <c r="D114" s="41" t="s">
        <v>238</v>
      </c>
      <c r="E114" s="43" t="s">
        <v>343</v>
      </c>
      <c r="F114" s="9" t="s">
        <v>344</v>
      </c>
      <c r="G114" s="10" t="s">
        <v>5</v>
      </c>
      <c r="H114" s="35">
        <v>4.282</v>
      </c>
      <c r="I114" s="36">
        <v>1</v>
      </c>
      <c r="J114" s="39">
        <v>4.282</v>
      </c>
      <c r="K114" s="7">
        <v>41803</v>
      </c>
      <c r="L114" s="1"/>
    </row>
    <row r="115" spans="1:12" s="8" customFormat="1" ht="21" customHeight="1">
      <c r="A115" s="50">
        <v>112</v>
      </c>
      <c r="B115" s="69">
        <v>41794</v>
      </c>
      <c r="C115" s="71" t="s">
        <v>345</v>
      </c>
      <c r="D115" s="41" t="s">
        <v>148</v>
      </c>
      <c r="E115" s="43" t="s">
        <v>346</v>
      </c>
      <c r="F115" s="9" t="s">
        <v>347</v>
      </c>
      <c r="G115" s="72" t="s">
        <v>31</v>
      </c>
      <c r="H115" s="35">
        <v>1.415</v>
      </c>
      <c r="I115" s="36" t="s">
        <v>32</v>
      </c>
      <c r="J115" s="39">
        <v>1.415</v>
      </c>
      <c r="K115" s="7">
        <v>41807</v>
      </c>
      <c r="L115" s="1"/>
    </row>
    <row r="116" spans="1:12" s="8" customFormat="1" ht="21" customHeight="1">
      <c r="A116" s="37">
        <v>113</v>
      </c>
      <c r="B116" s="69">
        <v>39422</v>
      </c>
      <c r="C116" s="71" t="s">
        <v>88</v>
      </c>
      <c r="D116" s="41" t="s">
        <v>24</v>
      </c>
      <c r="E116" s="43" t="s">
        <v>348</v>
      </c>
      <c r="F116" s="9" t="s">
        <v>29</v>
      </c>
      <c r="G116" s="10" t="s">
        <v>5</v>
      </c>
      <c r="H116" s="35">
        <v>5.43</v>
      </c>
      <c r="I116" s="36">
        <v>1</v>
      </c>
      <c r="J116" s="39">
        <v>5.43</v>
      </c>
      <c r="K116" s="7">
        <v>41807</v>
      </c>
      <c r="L116" s="1"/>
    </row>
    <row r="117" spans="1:12" s="8" customFormat="1" ht="21" customHeight="1">
      <c r="A117" s="37">
        <v>114</v>
      </c>
      <c r="B117" s="69">
        <v>40948</v>
      </c>
      <c r="C117" s="71" t="s">
        <v>349</v>
      </c>
      <c r="D117" s="41" t="s">
        <v>174</v>
      </c>
      <c r="E117" s="43" t="s">
        <v>350</v>
      </c>
      <c r="F117" s="9" t="s">
        <v>278</v>
      </c>
      <c r="G117" s="10" t="s">
        <v>7</v>
      </c>
      <c r="H117" s="35">
        <v>2.75</v>
      </c>
      <c r="I117" s="36">
        <v>4</v>
      </c>
      <c r="J117" s="39">
        <v>11</v>
      </c>
      <c r="K117" s="7">
        <v>41810</v>
      </c>
      <c r="L117" s="1"/>
    </row>
    <row r="118" spans="1:12" s="8" customFormat="1" ht="21" customHeight="1">
      <c r="A118" s="50">
        <v>115</v>
      </c>
      <c r="B118" s="69">
        <v>39807</v>
      </c>
      <c r="C118" s="71" t="s">
        <v>351</v>
      </c>
      <c r="D118" s="41" t="s">
        <v>352</v>
      </c>
      <c r="E118" s="43" t="s">
        <v>353</v>
      </c>
      <c r="F118" s="9" t="s">
        <v>43</v>
      </c>
      <c r="G118" s="10" t="s">
        <v>5</v>
      </c>
      <c r="H118" s="35">
        <v>3.02</v>
      </c>
      <c r="I118" s="36">
        <v>3</v>
      </c>
      <c r="J118" s="39">
        <v>9.06</v>
      </c>
      <c r="K118" s="7">
        <v>41810</v>
      </c>
      <c r="L118" s="1"/>
    </row>
    <row r="119" spans="1:12" s="8" customFormat="1" ht="21" customHeight="1">
      <c r="A119" s="50">
        <v>116</v>
      </c>
      <c r="B119" s="69">
        <v>39540</v>
      </c>
      <c r="C119" s="71" t="s">
        <v>114</v>
      </c>
      <c r="D119" s="41" t="s">
        <v>115</v>
      </c>
      <c r="E119" s="43" t="s">
        <v>116</v>
      </c>
      <c r="F119" s="9" t="s">
        <v>117</v>
      </c>
      <c r="G119" s="10" t="s">
        <v>5</v>
      </c>
      <c r="H119" s="35">
        <v>3.1269999999999998</v>
      </c>
      <c r="I119" s="36">
        <v>1</v>
      </c>
      <c r="J119" s="39">
        <v>3.1269999999999998</v>
      </c>
      <c r="K119" s="7">
        <v>41810</v>
      </c>
      <c r="L119" s="1"/>
    </row>
    <row r="120" spans="1:12" s="8" customFormat="1" ht="21" customHeight="1">
      <c r="A120" s="37">
        <v>117</v>
      </c>
      <c r="B120" s="69">
        <v>40858</v>
      </c>
      <c r="C120" s="71" t="s">
        <v>354</v>
      </c>
      <c r="D120" s="41" t="s">
        <v>355</v>
      </c>
      <c r="E120" s="43" t="s">
        <v>356</v>
      </c>
      <c r="F120" s="9" t="s">
        <v>357</v>
      </c>
      <c r="G120" s="10" t="s">
        <v>7</v>
      </c>
      <c r="H120" s="35">
        <v>1.6</v>
      </c>
      <c r="I120" s="36">
        <v>7</v>
      </c>
      <c r="J120" s="39">
        <v>11.2</v>
      </c>
      <c r="K120" s="7">
        <v>41811</v>
      </c>
      <c r="L120" s="1"/>
    </row>
    <row r="121" spans="1:12" s="8" customFormat="1" ht="21" customHeight="1">
      <c r="A121" s="37">
        <v>118</v>
      </c>
      <c r="B121" s="69">
        <v>40858</v>
      </c>
      <c r="C121" s="71" t="s">
        <v>102</v>
      </c>
      <c r="D121" s="41" t="s">
        <v>86</v>
      </c>
      <c r="E121" s="43" t="s">
        <v>286</v>
      </c>
      <c r="F121" s="9" t="s">
        <v>43</v>
      </c>
      <c r="G121" s="10" t="s">
        <v>7</v>
      </c>
      <c r="H121" s="35">
        <v>2.5</v>
      </c>
      <c r="I121" s="36">
        <v>3</v>
      </c>
      <c r="J121" s="39">
        <v>7.5</v>
      </c>
      <c r="K121" s="7">
        <v>41816</v>
      </c>
      <c r="L121" s="1"/>
    </row>
    <row r="122" spans="1:12" s="8" customFormat="1" ht="21" customHeight="1">
      <c r="A122" s="50">
        <v>119</v>
      </c>
      <c r="B122" s="69">
        <v>40885</v>
      </c>
      <c r="C122" s="71" t="s">
        <v>358</v>
      </c>
      <c r="D122" s="41" t="s">
        <v>359</v>
      </c>
      <c r="E122" s="43" t="s">
        <v>360</v>
      </c>
      <c r="F122" s="9" t="s">
        <v>186</v>
      </c>
      <c r="G122" s="10" t="s">
        <v>6</v>
      </c>
      <c r="H122" s="35">
        <v>1.1890000000000001</v>
      </c>
      <c r="I122" s="36" t="s">
        <v>32</v>
      </c>
      <c r="J122" s="39">
        <v>1.1890000000000001</v>
      </c>
      <c r="K122" s="7">
        <v>41817</v>
      </c>
      <c r="L122" s="1"/>
    </row>
    <row r="123" spans="1:12" s="8" customFormat="1" ht="21" customHeight="1">
      <c r="A123" s="50">
        <v>120</v>
      </c>
      <c r="B123" s="69">
        <v>40858</v>
      </c>
      <c r="C123" s="71" t="s">
        <v>361</v>
      </c>
      <c r="D123" s="41" t="s">
        <v>362</v>
      </c>
      <c r="E123" s="43" t="s">
        <v>363</v>
      </c>
      <c r="F123" s="9" t="s">
        <v>146</v>
      </c>
      <c r="G123" s="10" t="s">
        <v>7</v>
      </c>
      <c r="H123" s="35" t="s">
        <v>367</v>
      </c>
      <c r="I123" s="36" t="s">
        <v>367</v>
      </c>
      <c r="J123" s="39">
        <v>2.5</v>
      </c>
      <c r="K123" s="7">
        <v>41817</v>
      </c>
      <c r="L123" s="1"/>
    </row>
    <row r="124" spans="1:12" s="8" customFormat="1" ht="21" customHeight="1">
      <c r="A124" s="37">
        <v>121</v>
      </c>
      <c r="B124" s="69">
        <v>40773</v>
      </c>
      <c r="C124" s="71" t="s">
        <v>320</v>
      </c>
      <c r="D124" s="41" t="s">
        <v>321</v>
      </c>
      <c r="E124" s="43" t="s">
        <v>322</v>
      </c>
      <c r="F124" s="9" t="s">
        <v>21</v>
      </c>
      <c r="G124" s="10" t="s">
        <v>7</v>
      </c>
      <c r="H124" s="35">
        <v>2.5</v>
      </c>
      <c r="I124" s="36">
        <v>8</v>
      </c>
      <c r="J124" s="39">
        <v>20</v>
      </c>
      <c r="K124" s="7">
        <v>41818</v>
      </c>
      <c r="L124" s="1"/>
    </row>
    <row r="125" spans="1:12" s="8" customFormat="1" ht="21" customHeight="1">
      <c r="A125" s="37">
        <v>122</v>
      </c>
      <c r="B125" s="69">
        <v>39653</v>
      </c>
      <c r="C125" s="71" t="s">
        <v>364</v>
      </c>
      <c r="D125" s="52" t="s">
        <v>365</v>
      </c>
      <c r="E125" s="60" t="s">
        <v>366</v>
      </c>
      <c r="F125" s="53" t="s">
        <v>146</v>
      </c>
      <c r="G125" s="59" t="s">
        <v>7</v>
      </c>
      <c r="H125" s="61" t="s">
        <v>367</v>
      </c>
      <c r="I125" s="67" t="s">
        <v>367</v>
      </c>
      <c r="J125" s="62">
        <v>15</v>
      </c>
      <c r="K125" s="58">
        <v>41818</v>
      </c>
      <c r="L125" s="1"/>
    </row>
    <row r="126" spans="1:12" s="8" customFormat="1" ht="21" customHeight="1">
      <c r="A126" s="50">
        <v>123</v>
      </c>
      <c r="B126" s="69">
        <v>40858</v>
      </c>
      <c r="C126" s="71" t="s">
        <v>354</v>
      </c>
      <c r="D126" s="41" t="s">
        <v>355</v>
      </c>
      <c r="E126" s="43" t="s">
        <v>356</v>
      </c>
      <c r="F126" s="9" t="s">
        <v>357</v>
      </c>
      <c r="G126" s="10" t="s">
        <v>7</v>
      </c>
      <c r="H126" s="35">
        <v>1.6</v>
      </c>
      <c r="I126" s="36">
        <v>3</v>
      </c>
      <c r="J126" s="39">
        <v>4.8</v>
      </c>
      <c r="K126" s="7">
        <v>41824</v>
      </c>
      <c r="L126" s="1"/>
    </row>
    <row r="127" spans="1:12" s="8" customFormat="1" ht="21" customHeight="1">
      <c r="A127" s="50">
        <v>124</v>
      </c>
      <c r="B127" s="69">
        <v>40729</v>
      </c>
      <c r="C127" s="71" t="s">
        <v>304</v>
      </c>
      <c r="D127" s="41" t="s">
        <v>305</v>
      </c>
      <c r="E127" s="43" t="s">
        <v>306</v>
      </c>
      <c r="F127" s="9" t="s">
        <v>307</v>
      </c>
      <c r="G127" s="10" t="s">
        <v>7</v>
      </c>
      <c r="H127" s="35">
        <v>1.5</v>
      </c>
      <c r="I127" s="36">
        <v>19</v>
      </c>
      <c r="J127" s="39">
        <v>28.5</v>
      </c>
      <c r="K127" s="7">
        <v>41824</v>
      </c>
      <c r="L127" s="1"/>
    </row>
    <row r="128" spans="1:12" s="8" customFormat="1" ht="21" customHeight="1">
      <c r="A128" s="37">
        <v>125</v>
      </c>
      <c r="B128" s="69">
        <v>40745</v>
      </c>
      <c r="C128" s="71" t="s">
        <v>368</v>
      </c>
      <c r="D128" s="41" t="s">
        <v>369</v>
      </c>
      <c r="E128" s="43" t="s">
        <v>370</v>
      </c>
      <c r="F128" s="9" t="s">
        <v>113</v>
      </c>
      <c r="G128" s="10" t="s">
        <v>27</v>
      </c>
      <c r="H128" s="35">
        <v>7.5</v>
      </c>
      <c r="I128" s="36" t="s">
        <v>33</v>
      </c>
      <c r="J128" s="39">
        <v>5.5</v>
      </c>
      <c r="K128" s="7">
        <v>41830</v>
      </c>
      <c r="L128" s="1"/>
    </row>
    <row r="129" spans="1:12" s="8" customFormat="1" ht="21" customHeight="1">
      <c r="A129" s="37">
        <v>126</v>
      </c>
      <c r="B129" s="69">
        <v>39241</v>
      </c>
      <c r="C129" s="71" t="s">
        <v>371</v>
      </c>
      <c r="D129" s="41" t="s">
        <v>372</v>
      </c>
      <c r="E129" s="43" t="s">
        <v>373</v>
      </c>
      <c r="F129" s="9" t="s">
        <v>26</v>
      </c>
      <c r="G129" s="10" t="s">
        <v>5</v>
      </c>
      <c r="H129" s="35">
        <v>18.13</v>
      </c>
      <c r="I129" s="36">
        <v>2</v>
      </c>
      <c r="J129" s="39">
        <v>36.26</v>
      </c>
      <c r="K129" s="7">
        <v>41830</v>
      </c>
      <c r="L129" s="1"/>
    </row>
    <row r="130" spans="1:12" s="8" customFormat="1" ht="21" customHeight="1">
      <c r="A130" s="50">
        <v>127</v>
      </c>
      <c r="B130" s="69">
        <v>39184</v>
      </c>
      <c r="C130" s="71" t="s">
        <v>374</v>
      </c>
      <c r="D130" s="41" t="s">
        <v>375</v>
      </c>
      <c r="E130" s="43" t="s">
        <v>376</v>
      </c>
      <c r="F130" s="9" t="s">
        <v>109</v>
      </c>
      <c r="G130" s="10" t="s">
        <v>203</v>
      </c>
      <c r="H130" s="35">
        <v>600</v>
      </c>
      <c r="I130" s="36" t="s">
        <v>33</v>
      </c>
      <c r="J130" s="39">
        <v>600</v>
      </c>
      <c r="K130" s="7">
        <v>41830</v>
      </c>
      <c r="L130" s="1"/>
    </row>
    <row r="131" spans="1:12" s="8" customFormat="1" ht="21" customHeight="1">
      <c r="A131" s="50">
        <v>128</v>
      </c>
      <c r="B131" s="69">
        <v>40858</v>
      </c>
      <c r="C131" s="71" t="s">
        <v>102</v>
      </c>
      <c r="D131" s="41" t="s">
        <v>86</v>
      </c>
      <c r="E131" s="43" t="s">
        <v>286</v>
      </c>
      <c r="F131" s="9" t="s">
        <v>43</v>
      </c>
      <c r="G131" s="10" t="s">
        <v>7</v>
      </c>
      <c r="H131" s="35">
        <v>2.5</v>
      </c>
      <c r="I131" s="36">
        <v>3</v>
      </c>
      <c r="J131" s="39">
        <v>7.5</v>
      </c>
      <c r="K131" s="7">
        <v>41831</v>
      </c>
      <c r="L131" s="1"/>
    </row>
    <row r="132" spans="1:12" s="8" customFormat="1" ht="21" customHeight="1">
      <c r="A132" s="37">
        <v>129</v>
      </c>
      <c r="B132" s="69">
        <v>40633</v>
      </c>
      <c r="C132" s="71" t="s">
        <v>208</v>
      </c>
      <c r="D132" s="41" t="s">
        <v>209</v>
      </c>
      <c r="E132" s="43" t="s">
        <v>210</v>
      </c>
      <c r="F132" s="9" t="s">
        <v>211</v>
      </c>
      <c r="G132" s="10" t="s">
        <v>7</v>
      </c>
      <c r="H132" s="35">
        <v>2.2999999999999998</v>
      </c>
      <c r="I132" s="36">
        <v>7</v>
      </c>
      <c r="J132" s="39">
        <v>16.100000000000001</v>
      </c>
      <c r="K132" s="7">
        <v>41831</v>
      </c>
      <c r="L132" s="1"/>
    </row>
    <row r="133" spans="1:12" s="8" customFormat="1" ht="21" customHeight="1">
      <c r="A133" s="37">
        <v>130</v>
      </c>
      <c r="B133" s="69">
        <v>40858</v>
      </c>
      <c r="C133" s="71" t="s">
        <v>377</v>
      </c>
      <c r="D133" s="41" t="s">
        <v>378</v>
      </c>
      <c r="E133" s="43" t="s">
        <v>379</v>
      </c>
      <c r="F133" s="9" t="s">
        <v>186</v>
      </c>
      <c r="G133" s="10" t="s">
        <v>5</v>
      </c>
      <c r="H133" s="35" t="s">
        <v>380</v>
      </c>
      <c r="I133" s="36">
        <v>3</v>
      </c>
      <c r="J133" s="39">
        <v>7.48</v>
      </c>
      <c r="K133" s="7">
        <v>41832</v>
      </c>
      <c r="L133" s="1"/>
    </row>
    <row r="134" spans="1:12" s="8" customFormat="1" ht="21" customHeight="1">
      <c r="A134" s="50">
        <v>131</v>
      </c>
      <c r="B134" s="69">
        <v>40793</v>
      </c>
      <c r="C134" s="71" t="s">
        <v>381</v>
      </c>
      <c r="D134" s="41" t="s">
        <v>382</v>
      </c>
      <c r="E134" s="43" t="s">
        <v>383</v>
      </c>
      <c r="F134" s="9" t="s">
        <v>131</v>
      </c>
      <c r="G134" s="10" t="s">
        <v>5</v>
      </c>
      <c r="H134" s="35">
        <v>6.75</v>
      </c>
      <c r="I134" s="36">
        <v>2</v>
      </c>
      <c r="J134" s="39">
        <v>13.5</v>
      </c>
      <c r="K134" s="7">
        <v>41836</v>
      </c>
      <c r="L134" s="1"/>
    </row>
    <row r="135" spans="1:12" s="8" customFormat="1" ht="21" customHeight="1">
      <c r="A135" s="50">
        <v>132</v>
      </c>
      <c r="B135" s="69">
        <v>40254</v>
      </c>
      <c r="C135" s="71" t="s">
        <v>384</v>
      </c>
      <c r="D135" s="41" t="s">
        <v>385</v>
      </c>
      <c r="E135" s="43" t="s">
        <v>386</v>
      </c>
      <c r="F135" s="9" t="s">
        <v>16</v>
      </c>
      <c r="G135" s="10" t="s">
        <v>6</v>
      </c>
      <c r="H135" s="35">
        <v>2.8</v>
      </c>
      <c r="I135" s="36" t="s">
        <v>33</v>
      </c>
      <c r="J135" s="39">
        <v>2.8</v>
      </c>
      <c r="K135" s="7">
        <v>41836</v>
      </c>
      <c r="L135" s="1"/>
    </row>
    <row r="136" spans="1:12" s="8" customFormat="1" ht="21" customHeight="1">
      <c r="A136" s="37">
        <v>133</v>
      </c>
      <c r="B136" s="69">
        <v>39513</v>
      </c>
      <c r="C136" s="71" t="s">
        <v>387</v>
      </c>
      <c r="D136" s="41" t="s">
        <v>388</v>
      </c>
      <c r="E136" s="43" t="s">
        <v>389</v>
      </c>
      <c r="F136" s="9" t="s">
        <v>35</v>
      </c>
      <c r="G136" s="10" t="s">
        <v>5</v>
      </c>
      <c r="H136" s="35">
        <v>5.1589999999999998</v>
      </c>
      <c r="I136" s="36">
        <v>2</v>
      </c>
      <c r="J136" s="39">
        <v>10.319000000000001</v>
      </c>
      <c r="K136" s="7">
        <v>41837</v>
      </c>
      <c r="L136" s="1"/>
    </row>
    <row r="137" spans="1:12" s="8" customFormat="1" ht="21" customHeight="1">
      <c r="A137" s="37">
        <v>134</v>
      </c>
      <c r="B137" s="69">
        <v>40773</v>
      </c>
      <c r="C137" s="71" t="s">
        <v>320</v>
      </c>
      <c r="D137" s="52" t="s">
        <v>321</v>
      </c>
      <c r="E137" s="60" t="s">
        <v>322</v>
      </c>
      <c r="F137" s="53" t="s">
        <v>21</v>
      </c>
      <c r="G137" s="59" t="s">
        <v>7</v>
      </c>
      <c r="H137" s="61">
        <v>2.5</v>
      </c>
      <c r="I137" s="67">
        <v>5</v>
      </c>
      <c r="J137" s="62">
        <v>12.5</v>
      </c>
      <c r="K137" s="58">
        <v>41844</v>
      </c>
      <c r="L137" s="1"/>
    </row>
    <row r="138" spans="1:12" s="8" customFormat="1" ht="21" customHeight="1">
      <c r="A138" s="50">
        <v>135</v>
      </c>
      <c r="B138" s="69">
        <v>40388</v>
      </c>
      <c r="C138" s="71" t="s">
        <v>390</v>
      </c>
      <c r="D138" s="41" t="s">
        <v>391</v>
      </c>
      <c r="E138" s="43" t="s">
        <v>392</v>
      </c>
      <c r="F138" s="9" t="s">
        <v>35</v>
      </c>
      <c r="G138" s="10" t="s">
        <v>5</v>
      </c>
      <c r="H138" s="35">
        <v>2.9750000000000001</v>
      </c>
      <c r="I138" s="36">
        <v>2</v>
      </c>
      <c r="J138" s="39">
        <v>5.95</v>
      </c>
      <c r="K138" s="7">
        <v>41859</v>
      </c>
      <c r="L138" s="1"/>
    </row>
    <row r="139" spans="1:12" s="8" customFormat="1" ht="21" customHeight="1">
      <c r="A139" s="50">
        <v>136</v>
      </c>
      <c r="B139" s="69">
        <v>39744</v>
      </c>
      <c r="C139" s="71" t="s">
        <v>393</v>
      </c>
      <c r="D139" s="41" t="s">
        <v>394</v>
      </c>
      <c r="E139" s="43" t="s">
        <v>395</v>
      </c>
      <c r="F139" s="9" t="s">
        <v>127</v>
      </c>
      <c r="G139" s="10" t="s">
        <v>203</v>
      </c>
      <c r="H139" s="35">
        <v>600</v>
      </c>
      <c r="I139" s="36" t="s">
        <v>33</v>
      </c>
      <c r="J139" s="39">
        <v>600</v>
      </c>
      <c r="K139" s="7">
        <v>41859</v>
      </c>
      <c r="L139" s="1"/>
    </row>
    <row r="140" spans="1:12" s="8" customFormat="1" ht="21" customHeight="1">
      <c r="A140" s="37">
        <v>137</v>
      </c>
      <c r="B140" s="69">
        <v>39597</v>
      </c>
      <c r="C140" s="71" t="s">
        <v>396</v>
      </c>
      <c r="D140" s="41" t="s">
        <v>397</v>
      </c>
      <c r="E140" s="43" t="s">
        <v>398</v>
      </c>
      <c r="F140" s="9" t="s">
        <v>16</v>
      </c>
      <c r="G140" s="10" t="s">
        <v>7</v>
      </c>
      <c r="H140" s="35">
        <v>2</v>
      </c>
      <c r="I140" s="36">
        <v>5</v>
      </c>
      <c r="J140" s="39">
        <v>10</v>
      </c>
      <c r="K140" s="7">
        <v>41866</v>
      </c>
      <c r="L140" s="1"/>
    </row>
    <row r="141" spans="1:12" s="8" customFormat="1" ht="21" customHeight="1">
      <c r="A141" s="37">
        <v>138</v>
      </c>
      <c r="B141" s="69">
        <v>40948</v>
      </c>
      <c r="C141" s="71" t="s">
        <v>349</v>
      </c>
      <c r="D141" s="41" t="s">
        <v>174</v>
      </c>
      <c r="E141" s="43" t="s">
        <v>399</v>
      </c>
      <c r="F141" s="9" t="s">
        <v>278</v>
      </c>
      <c r="G141" s="10" t="s">
        <v>7</v>
      </c>
      <c r="H141" s="35">
        <v>2.75</v>
      </c>
      <c r="I141" s="36">
        <v>9</v>
      </c>
      <c r="J141" s="39">
        <v>24</v>
      </c>
      <c r="K141" s="7">
        <v>41866</v>
      </c>
      <c r="L141" s="1"/>
    </row>
    <row r="142" spans="1:12" s="8" customFormat="1" ht="21" customHeight="1">
      <c r="A142" s="50">
        <v>139</v>
      </c>
      <c r="B142" s="69">
        <v>41228</v>
      </c>
      <c r="C142" s="71" t="s">
        <v>400</v>
      </c>
      <c r="D142" s="41" t="s">
        <v>401</v>
      </c>
      <c r="E142" s="43" t="s">
        <v>402</v>
      </c>
      <c r="F142" s="9" t="s">
        <v>403</v>
      </c>
      <c r="G142" s="10" t="s">
        <v>218</v>
      </c>
      <c r="H142" s="35">
        <v>5.5</v>
      </c>
      <c r="I142" s="36" t="s">
        <v>33</v>
      </c>
      <c r="J142" s="39">
        <v>5.5</v>
      </c>
      <c r="K142" s="7">
        <v>41866</v>
      </c>
      <c r="L142" s="1"/>
    </row>
    <row r="143" spans="1:12" s="8" customFormat="1" ht="21" customHeight="1">
      <c r="A143" s="50">
        <v>140</v>
      </c>
      <c r="B143" s="69">
        <v>39176</v>
      </c>
      <c r="C143" s="71" t="s">
        <v>404</v>
      </c>
      <c r="D143" s="41" t="s">
        <v>405</v>
      </c>
      <c r="E143" s="43" t="s">
        <v>406</v>
      </c>
      <c r="F143" s="9" t="s">
        <v>357</v>
      </c>
      <c r="G143" s="10" t="s">
        <v>7</v>
      </c>
      <c r="H143" s="35">
        <v>2</v>
      </c>
      <c r="I143" s="36">
        <v>12</v>
      </c>
      <c r="J143" s="39">
        <v>24</v>
      </c>
      <c r="K143" s="7">
        <v>41866</v>
      </c>
      <c r="L143" s="1"/>
    </row>
    <row r="144" spans="1:12" s="8" customFormat="1" ht="21" customHeight="1">
      <c r="A144" s="37">
        <v>141</v>
      </c>
      <c r="B144" s="69">
        <v>39597</v>
      </c>
      <c r="C144" s="71" t="s">
        <v>407</v>
      </c>
      <c r="D144" s="41" t="s">
        <v>408</v>
      </c>
      <c r="E144" s="43" t="s">
        <v>409</v>
      </c>
      <c r="F144" s="9" t="s">
        <v>127</v>
      </c>
      <c r="G144" s="10" t="s">
        <v>7</v>
      </c>
      <c r="H144" s="35">
        <v>3</v>
      </c>
      <c r="I144" s="36">
        <v>3</v>
      </c>
      <c r="J144" s="39">
        <v>9</v>
      </c>
      <c r="K144" s="7">
        <v>41866</v>
      </c>
      <c r="L144" s="1"/>
    </row>
    <row r="145" spans="1:12" s="8" customFormat="1" ht="21" customHeight="1">
      <c r="A145" s="37">
        <v>142</v>
      </c>
      <c r="B145" s="69">
        <v>39422</v>
      </c>
      <c r="C145" s="71" t="s">
        <v>410</v>
      </c>
      <c r="D145" s="41" t="s">
        <v>157</v>
      </c>
      <c r="E145" s="43" t="s">
        <v>411</v>
      </c>
      <c r="F145" s="9" t="s">
        <v>16</v>
      </c>
      <c r="G145" s="10" t="s">
        <v>7</v>
      </c>
      <c r="H145" s="35">
        <v>2.2999999999999998</v>
      </c>
      <c r="I145" s="36">
        <v>15</v>
      </c>
      <c r="J145" s="39">
        <v>4.5</v>
      </c>
      <c r="K145" s="7">
        <v>41867</v>
      </c>
      <c r="L145" s="1"/>
    </row>
    <row r="146" spans="1:12" s="8" customFormat="1" ht="21" customHeight="1">
      <c r="A146" s="50">
        <v>143</v>
      </c>
      <c r="B146" s="69">
        <v>41816</v>
      </c>
      <c r="C146" s="71" t="s">
        <v>412</v>
      </c>
      <c r="D146" s="41" t="s">
        <v>413</v>
      </c>
      <c r="E146" s="43" t="s">
        <v>414</v>
      </c>
      <c r="F146" s="9" t="s">
        <v>26</v>
      </c>
      <c r="G146" s="10" t="s">
        <v>5</v>
      </c>
      <c r="H146" s="35">
        <v>7.35</v>
      </c>
      <c r="I146" s="36">
        <v>1</v>
      </c>
      <c r="J146" s="39">
        <v>7.35</v>
      </c>
      <c r="K146" s="7">
        <v>41870</v>
      </c>
      <c r="L146" s="1"/>
    </row>
    <row r="147" spans="1:12" s="8" customFormat="1" ht="21" customHeight="1">
      <c r="A147" s="50">
        <v>144</v>
      </c>
      <c r="B147" s="69">
        <v>40815</v>
      </c>
      <c r="C147" s="71" t="s">
        <v>415</v>
      </c>
      <c r="D147" s="41" t="s">
        <v>416</v>
      </c>
      <c r="E147" s="43" t="s">
        <v>417</v>
      </c>
      <c r="F147" s="9" t="s">
        <v>21</v>
      </c>
      <c r="G147" s="10" t="s">
        <v>7</v>
      </c>
      <c r="H147" s="35">
        <v>2.5</v>
      </c>
      <c r="I147" s="36">
        <v>10</v>
      </c>
      <c r="J147" s="39">
        <v>25</v>
      </c>
      <c r="K147" s="7">
        <v>41871</v>
      </c>
      <c r="L147" s="1"/>
    </row>
    <row r="148" spans="1:12" s="8" customFormat="1" ht="21" customHeight="1">
      <c r="A148" s="37">
        <v>145</v>
      </c>
      <c r="B148" s="69">
        <v>40948</v>
      </c>
      <c r="C148" s="71" t="s">
        <v>418</v>
      </c>
      <c r="D148" s="41" t="s">
        <v>419</v>
      </c>
      <c r="E148" s="43" t="s">
        <v>420</v>
      </c>
      <c r="F148" s="9" t="s">
        <v>146</v>
      </c>
      <c r="G148" s="10" t="s">
        <v>7</v>
      </c>
      <c r="H148" s="35">
        <v>3.3</v>
      </c>
      <c r="I148" s="36">
        <v>11</v>
      </c>
      <c r="J148" s="39">
        <v>36.299999999999997</v>
      </c>
      <c r="K148" s="7">
        <v>41872</v>
      </c>
      <c r="L148" s="1"/>
    </row>
    <row r="149" spans="1:12" s="8" customFormat="1" ht="21" customHeight="1">
      <c r="A149" s="37">
        <v>146</v>
      </c>
      <c r="B149" s="69">
        <v>41360</v>
      </c>
      <c r="C149" s="71" t="s">
        <v>421</v>
      </c>
      <c r="D149" s="41" t="s">
        <v>422</v>
      </c>
      <c r="E149" s="43" t="s">
        <v>423</v>
      </c>
      <c r="F149" s="9" t="s">
        <v>357</v>
      </c>
      <c r="G149" s="10" t="s">
        <v>6</v>
      </c>
      <c r="H149" s="35">
        <v>2</v>
      </c>
      <c r="I149" s="36" t="s">
        <v>32</v>
      </c>
      <c r="J149" s="39">
        <v>2</v>
      </c>
      <c r="K149" s="7">
        <v>41873</v>
      </c>
      <c r="L149" s="1"/>
    </row>
    <row r="150" spans="1:12" s="8" customFormat="1" ht="21" customHeight="1">
      <c r="A150" s="50">
        <v>147</v>
      </c>
      <c r="B150" s="69">
        <v>40618</v>
      </c>
      <c r="C150" s="71" t="s">
        <v>424</v>
      </c>
      <c r="D150" s="41" t="s">
        <v>425</v>
      </c>
      <c r="E150" s="43" t="s">
        <v>426</v>
      </c>
      <c r="F150" s="9" t="s">
        <v>485</v>
      </c>
      <c r="G150" s="10" t="s">
        <v>7</v>
      </c>
      <c r="H150" s="35">
        <v>2.2999999999999998</v>
      </c>
      <c r="I150" s="36">
        <v>16</v>
      </c>
      <c r="J150" s="39">
        <v>36.799999999999997</v>
      </c>
      <c r="K150" s="7">
        <v>41873</v>
      </c>
      <c r="L150" s="1"/>
    </row>
    <row r="151" spans="1:12" s="8" customFormat="1" ht="21" customHeight="1">
      <c r="A151" s="50">
        <v>148</v>
      </c>
      <c r="B151" s="69">
        <v>39212</v>
      </c>
      <c r="C151" s="71" t="s">
        <v>427</v>
      </c>
      <c r="D151" s="41" t="s">
        <v>428</v>
      </c>
      <c r="E151" s="43" t="s">
        <v>429</v>
      </c>
      <c r="F151" s="9" t="s">
        <v>430</v>
      </c>
      <c r="G151" s="10" t="s">
        <v>5</v>
      </c>
      <c r="H151" s="35">
        <v>5.04</v>
      </c>
      <c r="I151" s="36">
        <v>2</v>
      </c>
      <c r="J151" s="39">
        <v>10.08</v>
      </c>
      <c r="K151" s="7">
        <v>41880</v>
      </c>
      <c r="L151" s="1"/>
    </row>
    <row r="152" spans="1:12" s="8" customFormat="1" ht="21" customHeight="1">
      <c r="A152" s="37">
        <v>149</v>
      </c>
      <c r="B152" s="69">
        <v>40822</v>
      </c>
      <c r="C152" s="71" t="s">
        <v>431</v>
      </c>
      <c r="D152" s="41" t="s">
        <v>432</v>
      </c>
      <c r="E152" s="43" t="s">
        <v>433</v>
      </c>
      <c r="F152" s="9" t="s">
        <v>434</v>
      </c>
      <c r="G152" s="72" t="s">
        <v>31</v>
      </c>
      <c r="H152" s="35">
        <v>1.415</v>
      </c>
      <c r="I152" s="36" t="s">
        <v>330</v>
      </c>
      <c r="J152" s="39">
        <v>2.83</v>
      </c>
      <c r="K152" s="7">
        <v>41880</v>
      </c>
      <c r="L152" s="1"/>
    </row>
    <row r="153" spans="1:12" s="8" customFormat="1" ht="21" customHeight="1">
      <c r="A153" s="37">
        <v>150</v>
      </c>
      <c r="B153" s="69">
        <v>40815</v>
      </c>
      <c r="C153" s="71" t="s">
        <v>415</v>
      </c>
      <c r="D153" s="41" t="s">
        <v>416</v>
      </c>
      <c r="E153" s="43" t="s">
        <v>417</v>
      </c>
      <c r="F153" s="9" t="s">
        <v>21</v>
      </c>
      <c r="G153" s="10" t="s">
        <v>7</v>
      </c>
      <c r="H153" s="35">
        <v>2.5</v>
      </c>
      <c r="I153" s="36">
        <v>5</v>
      </c>
      <c r="J153" s="39">
        <v>12.5</v>
      </c>
      <c r="K153" s="7">
        <v>41885</v>
      </c>
      <c r="L153" s="1"/>
    </row>
    <row r="154" spans="1:12" s="8" customFormat="1" ht="21" customHeight="1">
      <c r="A154" s="50">
        <v>151</v>
      </c>
      <c r="B154" s="69">
        <v>39597</v>
      </c>
      <c r="C154" s="71" t="s">
        <v>396</v>
      </c>
      <c r="D154" s="41" t="s">
        <v>397</v>
      </c>
      <c r="E154" s="43" t="s">
        <v>398</v>
      </c>
      <c r="F154" s="9" t="s">
        <v>16</v>
      </c>
      <c r="G154" s="10" t="s">
        <v>7</v>
      </c>
      <c r="H154" s="35">
        <v>2</v>
      </c>
      <c r="I154" s="36">
        <v>7</v>
      </c>
      <c r="J154" s="39">
        <v>14</v>
      </c>
      <c r="K154" s="7">
        <v>41886</v>
      </c>
      <c r="L154" s="1"/>
    </row>
    <row r="155" spans="1:12" s="8" customFormat="1" ht="21" customHeight="1">
      <c r="A155" s="50">
        <v>152</v>
      </c>
      <c r="B155" s="69">
        <v>40645</v>
      </c>
      <c r="C155" s="71" t="s">
        <v>435</v>
      </c>
      <c r="D155" s="41" t="s">
        <v>436</v>
      </c>
      <c r="E155" s="43" t="s">
        <v>437</v>
      </c>
      <c r="F155" s="9" t="s">
        <v>169</v>
      </c>
      <c r="G155" s="10" t="s">
        <v>7</v>
      </c>
      <c r="H155" s="35">
        <v>2</v>
      </c>
      <c r="I155" s="36">
        <v>21</v>
      </c>
      <c r="J155" s="39">
        <v>42</v>
      </c>
      <c r="K155" s="7">
        <v>41887</v>
      </c>
      <c r="L155" s="1"/>
    </row>
    <row r="156" spans="1:12" s="8" customFormat="1" ht="21" customHeight="1">
      <c r="A156" s="37">
        <v>153</v>
      </c>
      <c r="B156" s="69">
        <v>39520</v>
      </c>
      <c r="C156" s="71" t="s">
        <v>124</v>
      </c>
      <c r="D156" s="41" t="s">
        <v>125</v>
      </c>
      <c r="E156" s="43" t="s">
        <v>126</v>
      </c>
      <c r="F156" s="9" t="s">
        <v>127</v>
      </c>
      <c r="G156" s="10" t="s">
        <v>7</v>
      </c>
      <c r="H156" s="35">
        <v>2</v>
      </c>
      <c r="I156" s="36">
        <v>1</v>
      </c>
      <c r="J156" s="39">
        <v>2</v>
      </c>
      <c r="K156" s="7">
        <v>41891</v>
      </c>
      <c r="L156" s="1"/>
    </row>
    <row r="157" spans="1:12" s="8" customFormat="1" ht="21" customHeight="1">
      <c r="A157" s="37">
        <v>154</v>
      </c>
      <c r="B157" s="69">
        <v>40766</v>
      </c>
      <c r="C157" s="71" t="s">
        <v>438</v>
      </c>
      <c r="D157" s="52" t="s">
        <v>439</v>
      </c>
      <c r="E157" s="60" t="s">
        <v>440</v>
      </c>
      <c r="F157" s="53" t="s">
        <v>34</v>
      </c>
      <c r="G157" s="73" t="s">
        <v>31</v>
      </c>
      <c r="H157" s="61">
        <v>1.56</v>
      </c>
      <c r="I157" s="67" t="s">
        <v>32</v>
      </c>
      <c r="J157" s="62">
        <v>1.56</v>
      </c>
      <c r="K157" s="58">
        <v>41893</v>
      </c>
      <c r="L157" s="1"/>
    </row>
    <row r="158" spans="1:12" s="8" customFormat="1" ht="21" customHeight="1">
      <c r="A158" s="50">
        <v>155</v>
      </c>
      <c r="B158" s="69">
        <v>41317</v>
      </c>
      <c r="C158" s="71" t="s">
        <v>441</v>
      </c>
      <c r="D158" s="52" t="s">
        <v>442</v>
      </c>
      <c r="E158" s="60" t="s">
        <v>443</v>
      </c>
      <c r="F158" s="53" t="s">
        <v>16</v>
      </c>
      <c r="G158" s="59" t="s">
        <v>7</v>
      </c>
      <c r="H158" s="61">
        <v>2.4</v>
      </c>
      <c r="I158" s="67">
        <v>3</v>
      </c>
      <c r="J158" s="62">
        <v>7.2</v>
      </c>
      <c r="K158" s="58">
        <v>41894</v>
      </c>
      <c r="L158" s="1"/>
    </row>
    <row r="159" spans="1:12" s="8" customFormat="1" ht="21" customHeight="1">
      <c r="A159" s="50">
        <v>156</v>
      </c>
      <c r="B159" s="69">
        <v>39212</v>
      </c>
      <c r="C159" s="71" t="s">
        <v>427</v>
      </c>
      <c r="D159" s="52" t="s">
        <v>428</v>
      </c>
      <c r="E159" s="60" t="s">
        <v>429</v>
      </c>
      <c r="F159" s="53" t="s">
        <v>430</v>
      </c>
      <c r="G159" s="59" t="s">
        <v>5</v>
      </c>
      <c r="H159" s="61">
        <v>5.04</v>
      </c>
      <c r="I159" s="67">
        <v>4</v>
      </c>
      <c r="J159" s="62">
        <v>20.16</v>
      </c>
      <c r="K159" s="58">
        <v>41894</v>
      </c>
      <c r="L159" s="1"/>
    </row>
    <row r="160" spans="1:12" s="8" customFormat="1" ht="21" customHeight="1">
      <c r="A160" s="37">
        <v>157</v>
      </c>
      <c r="B160" s="69">
        <v>38603</v>
      </c>
      <c r="C160" s="71" t="s">
        <v>444</v>
      </c>
      <c r="D160" s="52" t="s">
        <v>445</v>
      </c>
      <c r="E160" s="60" t="s">
        <v>446</v>
      </c>
      <c r="F160" s="53" t="s">
        <v>434</v>
      </c>
      <c r="G160" s="59" t="s">
        <v>6</v>
      </c>
      <c r="H160" s="61">
        <v>7.52</v>
      </c>
      <c r="I160" s="67">
        <v>2</v>
      </c>
      <c r="J160" s="62">
        <v>15.04</v>
      </c>
      <c r="K160" s="58">
        <v>41894</v>
      </c>
      <c r="L160" s="1"/>
    </row>
    <row r="161" spans="1:12" s="8" customFormat="1" ht="21" customHeight="1">
      <c r="A161" s="37">
        <v>158</v>
      </c>
      <c r="B161" s="69">
        <v>39527</v>
      </c>
      <c r="C161" s="71" t="s">
        <v>170</v>
      </c>
      <c r="D161" s="52" t="s">
        <v>171</v>
      </c>
      <c r="E161" s="60" t="s">
        <v>285</v>
      </c>
      <c r="F161" s="53" t="s">
        <v>26</v>
      </c>
      <c r="G161" s="59" t="s">
        <v>5</v>
      </c>
      <c r="H161" s="61">
        <v>46.5</v>
      </c>
      <c r="I161" s="67">
        <v>1</v>
      </c>
      <c r="J161" s="62">
        <v>46.5</v>
      </c>
      <c r="K161" s="58">
        <v>41901</v>
      </c>
      <c r="L161" s="1"/>
    </row>
    <row r="162" spans="1:12" s="8" customFormat="1" ht="21" customHeight="1">
      <c r="A162" s="50">
        <v>159</v>
      </c>
      <c r="B162" s="69">
        <v>39569</v>
      </c>
      <c r="C162" s="71" t="s">
        <v>447</v>
      </c>
      <c r="D162" s="52" t="s">
        <v>448</v>
      </c>
      <c r="E162" s="60" t="s">
        <v>469</v>
      </c>
      <c r="F162" s="53" t="s">
        <v>449</v>
      </c>
      <c r="G162" s="59" t="s">
        <v>5</v>
      </c>
      <c r="H162" s="61">
        <v>2.71</v>
      </c>
      <c r="I162" s="67">
        <v>2</v>
      </c>
      <c r="J162" s="62">
        <v>5.42</v>
      </c>
      <c r="K162" s="58">
        <v>41901</v>
      </c>
      <c r="L162" s="1"/>
    </row>
    <row r="163" spans="1:12" s="8" customFormat="1" ht="21" customHeight="1">
      <c r="A163" s="50">
        <v>160</v>
      </c>
      <c r="B163" s="69">
        <v>40815</v>
      </c>
      <c r="C163" s="71" t="s">
        <v>415</v>
      </c>
      <c r="D163" s="52" t="s">
        <v>416</v>
      </c>
      <c r="E163" s="60" t="s">
        <v>417</v>
      </c>
      <c r="F163" s="53" t="s">
        <v>21</v>
      </c>
      <c r="G163" s="59" t="s">
        <v>7</v>
      </c>
      <c r="H163" s="61">
        <v>2.5</v>
      </c>
      <c r="I163" s="67">
        <v>3</v>
      </c>
      <c r="J163" s="62">
        <v>7.5</v>
      </c>
      <c r="K163" s="58">
        <v>41901</v>
      </c>
      <c r="L163" s="1"/>
    </row>
    <row r="164" spans="1:12" s="8" customFormat="1" ht="21" customHeight="1">
      <c r="A164" s="37">
        <v>161</v>
      </c>
      <c r="B164" s="69">
        <v>39730</v>
      </c>
      <c r="C164" s="71" t="s">
        <v>450</v>
      </c>
      <c r="D164" s="52" t="s">
        <v>451</v>
      </c>
      <c r="E164" s="60" t="s">
        <v>452</v>
      </c>
      <c r="F164" s="53" t="s">
        <v>26</v>
      </c>
      <c r="G164" s="59" t="s">
        <v>5</v>
      </c>
      <c r="H164" s="61">
        <v>14.138999999999999</v>
      </c>
      <c r="I164" s="67">
        <v>2</v>
      </c>
      <c r="J164" s="62">
        <v>28.277999999999999</v>
      </c>
      <c r="K164" s="58">
        <v>41901</v>
      </c>
      <c r="L164" s="1"/>
    </row>
    <row r="165" spans="1:12" s="8" customFormat="1" ht="21" customHeight="1">
      <c r="A165" s="37">
        <v>162</v>
      </c>
      <c r="B165" s="69">
        <v>38960</v>
      </c>
      <c r="C165" s="71" t="s">
        <v>265</v>
      </c>
      <c r="D165" s="52" t="s">
        <v>266</v>
      </c>
      <c r="E165" s="60" t="s">
        <v>267</v>
      </c>
      <c r="F165" s="53" t="s">
        <v>247</v>
      </c>
      <c r="G165" s="59" t="s">
        <v>5</v>
      </c>
      <c r="H165" s="61">
        <v>2.976</v>
      </c>
      <c r="I165" s="67">
        <v>1</v>
      </c>
      <c r="J165" s="62">
        <v>2.976</v>
      </c>
      <c r="K165" s="58">
        <v>41901</v>
      </c>
      <c r="L165" s="1"/>
    </row>
    <row r="166" spans="1:12" s="8" customFormat="1" ht="21" customHeight="1">
      <c r="A166" s="50">
        <v>163</v>
      </c>
      <c r="B166" s="69">
        <v>40645</v>
      </c>
      <c r="C166" s="71" t="s">
        <v>435</v>
      </c>
      <c r="D166" s="52" t="s">
        <v>436</v>
      </c>
      <c r="E166" s="60" t="s">
        <v>437</v>
      </c>
      <c r="F166" s="53" t="s">
        <v>169</v>
      </c>
      <c r="G166" s="59" t="s">
        <v>7</v>
      </c>
      <c r="H166" s="61">
        <v>2</v>
      </c>
      <c r="I166" s="67">
        <v>1</v>
      </c>
      <c r="J166" s="62">
        <v>2</v>
      </c>
      <c r="K166" s="58">
        <v>41901</v>
      </c>
      <c r="L166" s="1"/>
    </row>
    <row r="167" spans="1:12" s="8" customFormat="1" ht="21" customHeight="1">
      <c r="A167" s="50">
        <v>164</v>
      </c>
      <c r="B167" s="69">
        <v>39798</v>
      </c>
      <c r="C167" s="71" t="s">
        <v>453</v>
      </c>
      <c r="D167" s="52" t="s">
        <v>454</v>
      </c>
      <c r="E167" s="60" t="s">
        <v>455</v>
      </c>
      <c r="F167" s="53" t="s">
        <v>199</v>
      </c>
      <c r="G167" s="59" t="s">
        <v>5</v>
      </c>
      <c r="H167" s="61">
        <v>7.24</v>
      </c>
      <c r="I167" s="67">
        <v>4</v>
      </c>
      <c r="J167" s="62">
        <v>28.96</v>
      </c>
      <c r="K167" s="58">
        <v>41901</v>
      </c>
      <c r="L167" s="1"/>
    </row>
    <row r="168" spans="1:12" s="8" customFormat="1" ht="21" customHeight="1">
      <c r="A168" s="37">
        <v>165</v>
      </c>
      <c r="B168" s="69">
        <v>40940</v>
      </c>
      <c r="C168" s="71" t="s">
        <v>456</v>
      </c>
      <c r="D168" s="52" t="s">
        <v>457</v>
      </c>
      <c r="E168" s="60" t="s">
        <v>458</v>
      </c>
      <c r="F168" s="53" t="s">
        <v>278</v>
      </c>
      <c r="G168" s="59" t="s">
        <v>36</v>
      </c>
      <c r="H168" s="61">
        <v>24</v>
      </c>
      <c r="I168" s="67" t="s">
        <v>33</v>
      </c>
      <c r="J168" s="62">
        <v>24</v>
      </c>
      <c r="K168" s="58">
        <v>41907</v>
      </c>
      <c r="L168" s="1"/>
    </row>
    <row r="169" spans="1:12" s="8" customFormat="1" ht="21" customHeight="1">
      <c r="A169" s="37">
        <v>166</v>
      </c>
      <c r="B169" s="69">
        <v>40948</v>
      </c>
      <c r="C169" s="71" t="s">
        <v>418</v>
      </c>
      <c r="D169" s="52" t="s">
        <v>459</v>
      </c>
      <c r="E169" s="60" t="s">
        <v>420</v>
      </c>
      <c r="F169" s="53" t="s">
        <v>146</v>
      </c>
      <c r="G169" s="59" t="s">
        <v>7</v>
      </c>
      <c r="H169" s="61">
        <v>3.3</v>
      </c>
      <c r="I169" s="67">
        <v>5</v>
      </c>
      <c r="J169" s="62">
        <v>13.7</v>
      </c>
      <c r="K169" s="58">
        <v>41907</v>
      </c>
      <c r="L169" s="1"/>
    </row>
    <row r="170" spans="1:12" s="8" customFormat="1" ht="21" customHeight="1">
      <c r="A170" s="50">
        <v>167</v>
      </c>
      <c r="B170" s="69">
        <v>40899</v>
      </c>
      <c r="C170" s="71" t="s">
        <v>460</v>
      </c>
      <c r="D170" s="52" t="s">
        <v>461</v>
      </c>
      <c r="E170" s="60" t="s">
        <v>462</v>
      </c>
      <c r="F170" s="53" t="s">
        <v>186</v>
      </c>
      <c r="G170" s="59" t="s">
        <v>6</v>
      </c>
      <c r="H170" s="61">
        <v>1.1890000000000001</v>
      </c>
      <c r="I170" s="67" t="s">
        <v>32</v>
      </c>
      <c r="J170" s="62">
        <v>1.1890000000000001</v>
      </c>
      <c r="K170" s="58">
        <v>41908</v>
      </c>
      <c r="L170" s="1"/>
    </row>
    <row r="171" spans="1:12" s="8" customFormat="1" ht="21" customHeight="1">
      <c r="A171" s="50">
        <v>168</v>
      </c>
      <c r="B171" s="69">
        <v>40681</v>
      </c>
      <c r="C171" s="71" t="s">
        <v>463</v>
      </c>
      <c r="D171" s="52" t="s">
        <v>464</v>
      </c>
      <c r="E171" s="60" t="s">
        <v>465</v>
      </c>
      <c r="F171" s="53" t="s">
        <v>236</v>
      </c>
      <c r="G171" s="73" t="s">
        <v>31</v>
      </c>
      <c r="H171" s="61">
        <v>1.2</v>
      </c>
      <c r="I171" s="67" t="s">
        <v>330</v>
      </c>
      <c r="J171" s="62">
        <v>2.4</v>
      </c>
      <c r="K171" s="58">
        <v>41909</v>
      </c>
      <c r="L171" s="1"/>
    </row>
    <row r="172" spans="1:12" s="8" customFormat="1" ht="21" customHeight="1">
      <c r="A172" s="37">
        <v>169</v>
      </c>
      <c r="B172" s="69">
        <v>41809</v>
      </c>
      <c r="C172" s="71" t="s">
        <v>468</v>
      </c>
      <c r="D172" s="52" t="s">
        <v>466</v>
      </c>
      <c r="E172" s="60" t="s">
        <v>467</v>
      </c>
      <c r="F172" s="53" t="s">
        <v>211</v>
      </c>
      <c r="G172" s="73" t="s">
        <v>25</v>
      </c>
      <c r="H172" s="61">
        <v>2</v>
      </c>
      <c r="I172" s="67" t="s">
        <v>41</v>
      </c>
      <c r="J172" s="62">
        <v>6</v>
      </c>
      <c r="K172" s="58">
        <v>41912</v>
      </c>
      <c r="L172" s="1"/>
    </row>
    <row r="173" spans="1:12" s="8" customFormat="1" ht="21" customHeight="1">
      <c r="A173" s="37">
        <v>170</v>
      </c>
      <c r="B173" s="69">
        <v>40654</v>
      </c>
      <c r="C173" s="71" t="s">
        <v>540</v>
      </c>
      <c r="D173" s="52" t="s">
        <v>541</v>
      </c>
      <c r="E173" s="60" t="s">
        <v>542</v>
      </c>
      <c r="F173" s="53" t="s">
        <v>146</v>
      </c>
      <c r="G173" s="73" t="s">
        <v>7</v>
      </c>
      <c r="H173" s="61">
        <v>2</v>
      </c>
      <c r="I173" s="67">
        <v>5</v>
      </c>
      <c r="J173" s="62">
        <v>10</v>
      </c>
      <c r="K173" s="58">
        <v>41912</v>
      </c>
      <c r="L173" s="1"/>
    </row>
    <row r="174" spans="1:12" s="8" customFormat="1" ht="21" customHeight="1">
      <c r="A174" s="50">
        <v>171</v>
      </c>
      <c r="B174" s="69">
        <v>41256</v>
      </c>
      <c r="C174" s="71" t="s">
        <v>522</v>
      </c>
      <c r="D174" s="52" t="s">
        <v>523</v>
      </c>
      <c r="E174" s="60" t="s">
        <v>524</v>
      </c>
      <c r="F174" s="53" t="s">
        <v>207</v>
      </c>
      <c r="G174" s="73" t="s">
        <v>36</v>
      </c>
      <c r="H174" s="61">
        <v>22.5</v>
      </c>
      <c r="I174" s="67" t="s">
        <v>33</v>
      </c>
      <c r="J174" s="62">
        <v>22.5</v>
      </c>
      <c r="K174" s="58">
        <v>41913</v>
      </c>
      <c r="L174" s="1"/>
    </row>
    <row r="175" spans="1:12" s="8" customFormat="1" ht="21" customHeight="1">
      <c r="A175" s="50">
        <v>172</v>
      </c>
      <c r="B175" s="69">
        <v>39940</v>
      </c>
      <c r="C175" s="71" t="s">
        <v>526</v>
      </c>
      <c r="D175" s="52" t="s">
        <v>334</v>
      </c>
      <c r="E175" s="60" t="s">
        <v>527</v>
      </c>
      <c r="F175" s="53" t="s">
        <v>35</v>
      </c>
      <c r="G175" s="73" t="s">
        <v>5</v>
      </c>
      <c r="H175" s="61">
        <v>2.0299999999999998</v>
      </c>
      <c r="I175" s="67">
        <v>2</v>
      </c>
      <c r="J175" s="62">
        <v>4.0599999999999996</v>
      </c>
      <c r="K175" s="58">
        <v>41913</v>
      </c>
      <c r="L175" s="1"/>
    </row>
    <row r="176" spans="1:12" s="8" customFormat="1" ht="21" customHeight="1">
      <c r="A176" s="37">
        <v>173</v>
      </c>
      <c r="B176" s="69">
        <v>41317</v>
      </c>
      <c r="C176" s="71" t="s">
        <v>441</v>
      </c>
      <c r="D176" s="52" t="s">
        <v>442</v>
      </c>
      <c r="E176" s="60" t="s">
        <v>443</v>
      </c>
      <c r="F176" s="53" t="s">
        <v>16</v>
      </c>
      <c r="G176" s="73" t="s">
        <v>7</v>
      </c>
      <c r="H176" s="61">
        <v>2.4</v>
      </c>
      <c r="I176" s="67">
        <v>1</v>
      </c>
      <c r="J176" s="62">
        <v>2.4</v>
      </c>
      <c r="K176" s="58">
        <v>41922</v>
      </c>
      <c r="L176" s="1"/>
    </row>
    <row r="177" spans="1:12" s="8" customFormat="1" ht="21" customHeight="1">
      <c r="A177" s="37">
        <v>174</v>
      </c>
      <c r="B177" s="69">
        <v>40815</v>
      </c>
      <c r="C177" s="71" t="s">
        <v>470</v>
      </c>
      <c r="D177" s="52" t="s">
        <v>471</v>
      </c>
      <c r="E177" s="60" t="s">
        <v>472</v>
      </c>
      <c r="F177" s="53" t="s">
        <v>247</v>
      </c>
      <c r="G177" s="73" t="s">
        <v>5</v>
      </c>
      <c r="H177" s="61">
        <v>1.18</v>
      </c>
      <c r="I177" s="67">
        <v>2</v>
      </c>
      <c r="J177" s="62">
        <v>2.36</v>
      </c>
      <c r="K177" s="58">
        <v>41927</v>
      </c>
      <c r="L177" s="1"/>
    </row>
    <row r="178" spans="1:12" s="8" customFormat="1" ht="21" customHeight="1">
      <c r="A178" s="50">
        <v>175</v>
      </c>
      <c r="B178" s="69">
        <v>41921</v>
      </c>
      <c r="C178" s="71" t="s">
        <v>473</v>
      </c>
      <c r="D178" s="52" t="s">
        <v>474</v>
      </c>
      <c r="E178" s="60" t="s">
        <v>475</v>
      </c>
      <c r="F178" s="53" t="s">
        <v>207</v>
      </c>
      <c r="G178" s="73" t="s">
        <v>36</v>
      </c>
      <c r="H178" s="61">
        <v>24</v>
      </c>
      <c r="I178" s="67" t="s">
        <v>33</v>
      </c>
      <c r="J178" s="62">
        <v>24</v>
      </c>
      <c r="K178" s="58">
        <v>41928</v>
      </c>
      <c r="L178" s="1"/>
    </row>
    <row r="179" spans="1:12" s="8" customFormat="1" ht="21" customHeight="1">
      <c r="A179" s="50">
        <v>176</v>
      </c>
      <c r="B179" s="69">
        <v>39779</v>
      </c>
      <c r="C179" s="71" t="s">
        <v>476</v>
      </c>
      <c r="D179" s="52" t="s">
        <v>477</v>
      </c>
      <c r="E179" s="60" t="s">
        <v>478</v>
      </c>
      <c r="F179" s="53" t="s">
        <v>26</v>
      </c>
      <c r="G179" s="73" t="s">
        <v>5</v>
      </c>
      <c r="H179" s="61">
        <v>1.9890000000000001</v>
      </c>
      <c r="I179" s="67">
        <v>2</v>
      </c>
      <c r="J179" s="62">
        <v>3.9780000000000002</v>
      </c>
      <c r="K179" s="58">
        <v>41929</v>
      </c>
      <c r="L179" s="1"/>
    </row>
    <row r="180" spans="1:12" s="8" customFormat="1" ht="21" customHeight="1">
      <c r="A180" s="37">
        <v>177</v>
      </c>
      <c r="B180" s="69">
        <v>41465</v>
      </c>
      <c r="C180" s="71" t="s">
        <v>511</v>
      </c>
      <c r="D180" s="52" t="s">
        <v>512</v>
      </c>
      <c r="E180" s="60" t="s">
        <v>514</v>
      </c>
      <c r="F180" s="53" t="s">
        <v>513</v>
      </c>
      <c r="G180" s="73" t="s">
        <v>515</v>
      </c>
      <c r="H180" s="61">
        <v>4.75</v>
      </c>
      <c r="I180" s="67" t="s">
        <v>33</v>
      </c>
      <c r="J180" s="62">
        <v>4.75</v>
      </c>
      <c r="K180" s="58">
        <v>41929</v>
      </c>
      <c r="L180" s="1"/>
    </row>
    <row r="181" spans="1:12" s="8" customFormat="1" ht="21" customHeight="1">
      <c r="A181" s="37">
        <v>178</v>
      </c>
      <c r="B181" s="69">
        <v>40842</v>
      </c>
      <c r="C181" s="71" t="s">
        <v>518</v>
      </c>
      <c r="D181" s="52" t="s">
        <v>516</v>
      </c>
      <c r="E181" s="60" t="s">
        <v>517</v>
      </c>
      <c r="F181" s="53" t="s">
        <v>519</v>
      </c>
      <c r="G181" s="73" t="s">
        <v>25</v>
      </c>
      <c r="H181" s="61">
        <v>0.5</v>
      </c>
      <c r="I181" s="67">
        <v>2</v>
      </c>
      <c r="J181" s="62">
        <v>1</v>
      </c>
      <c r="K181" s="58">
        <v>41932</v>
      </c>
      <c r="L181" s="1"/>
    </row>
    <row r="182" spans="1:12" s="8" customFormat="1" ht="21" customHeight="1">
      <c r="A182" s="50">
        <v>179</v>
      </c>
      <c r="B182" s="69">
        <v>40031</v>
      </c>
      <c r="C182" s="71" t="s">
        <v>479</v>
      </c>
      <c r="D182" s="52" t="s">
        <v>480</v>
      </c>
      <c r="E182" s="60" t="s">
        <v>481</v>
      </c>
      <c r="F182" s="53" t="s">
        <v>236</v>
      </c>
      <c r="G182" s="73" t="s">
        <v>6</v>
      </c>
      <c r="H182" s="61">
        <v>401.33</v>
      </c>
      <c r="I182" s="67" t="s">
        <v>230</v>
      </c>
      <c r="J182" s="62">
        <v>401.33</v>
      </c>
      <c r="K182" s="58">
        <v>41934</v>
      </c>
      <c r="L182" s="1"/>
    </row>
    <row r="183" spans="1:12" s="8" customFormat="1" ht="21" customHeight="1">
      <c r="A183" s="50">
        <v>180</v>
      </c>
      <c r="B183" s="69">
        <v>40626</v>
      </c>
      <c r="C183" s="71" t="s">
        <v>482</v>
      </c>
      <c r="D183" s="52" t="s">
        <v>483</v>
      </c>
      <c r="E183" s="60" t="s">
        <v>484</v>
      </c>
      <c r="F183" s="53" t="s">
        <v>485</v>
      </c>
      <c r="G183" s="73" t="s">
        <v>7</v>
      </c>
      <c r="H183" s="61">
        <v>3.3</v>
      </c>
      <c r="I183" s="67">
        <v>4</v>
      </c>
      <c r="J183" s="62">
        <v>10</v>
      </c>
      <c r="K183" s="58">
        <v>41934</v>
      </c>
      <c r="L183" s="1"/>
    </row>
    <row r="184" spans="1:12" s="8" customFormat="1" ht="21" customHeight="1">
      <c r="A184" s="37">
        <v>181</v>
      </c>
      <c r="B184" s="69">
        <v>41228</v>
      </c>
      <c r="C184" s="71" t="s">
        <v>486</v>
      </c>
      <c r="D184" s="52" t="s">
        <v>487</v>
      </c>
      <c r="E184" s="60" t="s">
        <v>488</v>
      </c>
      <c r="F184" s="53" t="s">
        <v>485</v>
      </c>
      <c r="G184" s="73" t="s">
        <v>25</v>
      </c>
      <c r="H184" s="61">
        <v>1.339</v>
      </c>
      <c r="I184" s="67" t="s">
        <v>41</v>
      </c>
      <c r="J184" s="62">
        <v>4.0170000000000003</v>
      </c>
      <c r="K184" s="58">
        <v>41936</v>
      </c>
      <c r="L184" s="1"/>
    </row>
    <row r="185" spans="1:12" s="8" customFormat="1" ht="21" customHeight="1">
      <c r="A185" s="37">
        <v>182</v>
      </c>
      <c r="B185" s="69">
        <v>41787</v>
      </c>
      <c r="C185" s="71" t="s">
        <v>489</v>
      </c>
      <c r="D185" s="52" t="s">
        <v>490</v>
      </c>
      <c r="E185" s="60" t="s">
        <v>491</v>
      </c>
      <c r="F185" s="53" t="s">
        <v>21</v>
      </c>
      <c r="G185" s="73" t="s">
        <v>6</v>
      </c>
      <c r="H185" s="61">
        <v>1</v>
      </c>
      <c r="I185" s="67" t="s">
        <v>32</v>
      </c>
      <c r="J185" s="62">
        <v>1</v>
      </c>
      <c r="K185" s="58">
        <v>41936</v>
      </c>
      <c r="L185" s="1"/>
    </row>
    <row r="186" spans="1:12" s="8" customFormat="1" ht="21" customHeight="1">
      <c r="A186" s="50">
        <v>183</v>
      </c>
      <c r="B186" s="69">
        <v>39227</v>
      </c>
      <c r="C186" s="71" t="s">
        <v>492</v>
      </c>
      <c r="D186" s="52" t="s">
        <v>493</v>
      </c>
      <c r="E186" s="60" t="s">
        <v>494</v>
      </c>
      <c r="F186" s="53" t="s">
        <v>29</v>
      </c>
      <c r="G186" s="73" t="s">
        <v>25</v>
      </c>
      <c r="H186" s="61">
        <v>0.8</v>
      </c>
      <c r="I186" s="67" t="s">
        <v>32</v>
      </c>
      <c r="J186" s="62">
        <v>0.8</v>
      </c>
      <c r="K186" s="58">
        <v>41936</v>
      </c>
      <c r="L186" s="1"/>
    </row>
    <row r="187" spans="1:12" s="8" customFormat="1" ht="21" customHeight="1">
      <c r="A187" s="50">
        <v>184</v>
      </c>
      <c r="B187" s="69">
        <v>41846</v>
      </c>
      <c r="C187" s="71" t="s">
        <v>294</v>
      </c>
      <c r="D187" s="52" t="s">
        <v>295</v>
      </c>
      <c r="E187" s="60" t="s">
        <v>296</v>
      </c>
      <c r="F187" s="53" t="s">
        <v>113</v>
      </c>
      <c r="G187" s="73" t="s">
        <v>5</v>
      </c>
      <c r="H187" s="61">
        <v>3.6949999999999998</v>
      </c>
      <c r="I187" s="67">
        <v>1</v>
      </c>
      <c r="J187" s="62">
        <v>3.6949999999999998</v>
      </c>
      <c r="K187" s="58">
        <v>41936</v>
      </c>
      <c r="L187" s="1"/>
    </row>
    <row r="188" spans="1:12" s="8" customFormat="1" ht="21" customHeight="1">
      <c r="A188" s="37">
        <v>185</v>
      </c>
      <c r="B188" s="69">
        <v>41718</v>
      </c>
      <c r="C188" s="71" t="s">
        <v>495</v>
      </c>
      <c r="D188" s="52" t="s">
        <v>496</v>
      </c>
      <c r="E188" s="60" t="s">
        <v>497</v>
      </c>
      <c r="F188" s="53" t="s">
        <v>123</v>
      </c>
      <c r="G188" s="73" t="s">
        <v>25</v>
      </c>
      <c r="H188" s="61" t="s">
        <v>498</v>
      </c>
      <c r="I188" s="67" t="s">
        <v>330</v>
      </c>
      <c r="J188" s="62">
        <v>1.8129999999999999</v>
      </c>
      <c r="K188" s="58">
        <v>41936</v>
      </c>
      <c r="L188" s="1"/>
    </row>
    <row r="189" spans="1:12" s="8" customFormat="1" ht="21" customHeight="1">
      <c r="A189" s="37">
        <v>186</v>
      </c>
      <c r="B189" s="69">
        <v>41360</v>
      </c>
      <c r="C189" s="71" t="s">
        <v>508</v>
      </c>
      <c r="D189" s="52" t="s">
        <v>509</v>
      </c>
      <c r="E189" s="60" t="s">
        <v>510</v>
      </c>
      <c r="F189" s="53" t="s">
        <v>123</v>
      </c>
      <c r="G189" s="73" t="s">
        <v>25</v>
      </c>
      <c r="H189" s="61">
        <v>0.83399999999999996</v>
      </c>
      <c r="I189" s="67" t="s">
        <v>32</v>
      </c>
      <c r="J189" s="62">
        <v>0.83399999999999996</v>
      </c>
      <c r="K189" s="58">
        <v>41936</v>
      </c>
      <c r="L189" s="1"/>
    </row>
    <row r="190" spans="1:12" s="8" customFormat="1" ht="21" customHeight="1">
      <c r="A190" s="50">
        <v>187</v>
      </c>
      <c r="B190" s="69">
        <v>39311</v>
      </c>
      <c r="C190" s="71" t="s">
        <v>499</v>
      </c>
      <c r="D190" s="52" t="s">
        <v>500</v>
      </c>
      <c r="E190" s="60" t="s">
        <v>501</v>
      </c>
      <c r="F190" s="53" t="s">
        <v>430</v>
      </c>
      <c r="G190" s="73" t="s">
        <v>6</v>
      </c>
      <c r="H190" s="61">
        <v>15</v>
      </c>
      <c r="I190" s="67" t="s">
        <v>230</v>
      </c>
      <c r="J190" s="62">
        <v>15</v>
      </c>
      <c r="K190" s="58">
        <v>41937</v>
      </c>
      <c r="L190" s="1"/>
    </row>
    <row r="191" spans="1:12" s="8" customFormat="1" ht="21" customHeight="1">
      <c r="A191" s="50">
        <v>188</v>
      </c>
      <c r="B191" s="69">
        <v>41907</v>
      </c>
      <c r="C191" s="71" t="s">
        <v>502</v>
      </c>
      <c r="D191" s="52" t="s">
        <v>503</v>
      </c>
      <c r="E191" s="60" t="s">
        <v>504</v>
      </c>
      <c r="F191" s="53" t="s">
        <v>186</v>
      </c>
      <c r="G191" s="73" t="s">
        <v>25</v>
      </c>
      <c r="H191" s="61">
        <v>1.0669999999999999</v>
      </c>
      <c r="I191" s="67" t="s">
        <v>330</v>
      </c>
      <c r="J191" s="62">
        <v>2.1339999999999999</v>
      </c>
      <c r="K191" s="58">
        <v>41937</v>
      </c>
      <c r="L191" s="1"/>
    </row>
    <row r="192" spans="1:12" s="8" customFormat="1" ht="21" customHeight="1">
      <c r="A192" s="37">
        <v>189</v>
      </c>
      <c r="B192" s="69">
        <v>40954</v>
      </c>
      <c r="C192" s="71" t="s">
        <v>505</v>
      </c>
      <c r="D192" s="52" t="s">
        <v>506</v>
      </c>
      <c r="E192" s="60" t="s">
        <v>507</v>
      </c>
      <c r="F192" s="53" t="s">
        <v>109</v>
      </c>
      <c r="G192" s="73" t="s">
        <v>7</v>
      </c>
      <c r="H192" s="61">
        <v>2.75</v>
      </c>
      <c r="I192" s="67">
        <v>3</v>
      </c>
      <c r="J192" s="62">
        <v>8.25</v>
      </c>
      <c r="K192" s="58">
        <v>41938</v>
      </c>
      <c r="L192" s="1"/>
    </row>
    <row r="193" spans="1:12" s="8" customFormat="1" ht="21" customHeight="1">
      <c r="A193" s="37">
        <v>190</v>
      </c>
      <c r="B193" s="69">
        <v>39772</v>
      </c>
      <c r="C193" s="71" t="s">
        <v>520</v>
      </c>
      <c r="D193" s="52" t="s">
        <v>521</v>
      </c>
      <c r="E193" s="60" t="s">
        <v>525</v>
      </c>
      <c r="F193" s="53" t="s">
        <v>26</v>
      </c>
      <c r="G193" s="73" t="s">
        <v>5</v>
      </c>
      <c r="H193" s="61">
        <v>5.74</v>
      </c>
      <c r="I193" s="67">
        <v>2</v>
      </c>
      <c r="J193" s="62">
        <v>11.48</v>
      </c>
      <c r="K193" s="58">
        <v>41940</v>
      </c>
      <c r="L193" s="1"/>
    </row>
    <row r="194" spans="1:12" s="8" customFormat="1" ht="21" customHeight="1">
      <c r="A194" s="50">
        <v>191</v>
      </c>
      <c r="B194" s="69">
        <v>40003</v>
      </c>
      <c r="C194" s="71" t="s">
        <v>528</v>
      </c>
      <c r="D194" s="52" t="s">
        <v>529</v>
      </c>
      <c r="E194" s="60" t="s">
        <v>530</v>
      </c>
      <c r="F194" s="53" t="s">
        <v>43</v>
      </c>
      <c r="G194" s="73" t="s">
        <v>5</v>
      </c>
      <c r="H194" s="61" t="s">
        <v>531</v>
      </c>
      <c r="I194" s="67">
        <v>2</v>
      </c>
      <c r="J194" s="62">
        <v>5</v>
      </c>
      <c r="K194" s="58">
        <v>41941</v>
      </c>
      <c r="L194" s="1"/>
    </row>
    <row r="195" spans="1:12" s="8" customFormat="1" ht="21" customHeight="1">
      <c r="A195" s="50">
        <v>192</v>
      </c>
      <c r="B195" s="69">
        <v>41935</v>
      </c>
      <c r="C195" s="71" t="s">
        <v>537</v>
      </c>
      <c r="D195" s="52" t="s">
        <v>538</v>
      </c>
      <c r="E195" s="60" t="s">
        <v>539</v>
      </c>
      <c r="F195" s="53" t="s">
        <v>519</v>
      </c>
      <c r="G195" s="73" t="s">
        <v>31</v>
      </c>
      <c r="H195" s="61">
        <v>1.2</v>
      </c>
      <c r="I195" s="67" t="s">
        <v>32</v>
      </c>
      <c r="J195" s="62">
        <v>1.2</v>
      </c>
      <c r="K195" s="58">
        <v>41941</v>
      </c>
      <c r="L195" s="1"/>
    </row>
    <row r="196" spans="1:12" s="8" customFormat="1" ht="21" customHeight="1">
      <c r="A196" s="37">
        <v>193</v>
      </c>
      <c r="B196" s="69">
        <v>40858</v>
      </c>
      <c r="C196" s="71" t="s">
        <v>532</v>
      </c>
      <c r="D196" s="52" t="s">
        <v>533</v>
      </c>
      <c r="E196" s="60" t="s">
        <v>534</v>
      </c>
      <c r="F196" s="53" t="s">
        <v>123</v>
      </c>
      <c r="G196" s="73" t="s">
        <v>25</v>
      </c>
      <c r="H196" s="74">
        <v>0.79359999999999997</v>
      </c>
      <c r="I196" s="67" t="s">
        <v>32</v>
      </c>
      <c r="J196" s="57">
        <v>0.79359999999999997</v>
      </c>
      <c r="K196" s="58">
        <v>41943</v>
      </c>
      <c r="L196" s="1"/>
    </row>
    <row r="197" spans="1:12" s="8" customFormat="1" ht="21" customHeight="1">
      <c r="A197" s="37">
        <v>194</v>
      </c>
      <c r="B197" s="69">
        <v>40360</v>
      </c>
      <c r="C197" s="71" t="s">
        <v>262</v>
      </c>
      <c r="D197" s="52" t="s">
        <v>535</v>
      </c>
      <c r="E197" s="60" t="s">
        <v>536</v>
      </c>
      <c r="F197" s="53" t="s">
        <v>15</v>
      </c>
      <c r="G197" s="73" t="s">
        <v>6</v>
      </c>
      <c r="H197" s="61">
        <v>2</v>
      </c>
      <c r="I197" s="67">
        <v>1</v>
      </c>
      <c r="J197" s="62">
        <v>2</v>
      </c>
      <c r="K197" s="58">
        <v>41943</v>
      </c>
      <c r="L197" s="1"/>
    </row>
    <row r="198" spans="1:12" s="8" customFormat="1" ht="21" customHeight="1">
      <c r="A198" s="50">
        <v>195</v>
      </c>
      <c r="B198" s="69">
        <v>41038</v>
      </c>
      <c r="C198" s="71" t="s">
        <v>576</v>
      </c>
      <c r="D198" s="52" t="s">
        <v>577</v>
      </c>
      <c r="E198" s="60" t="s">
        <v>578</v>
      </c>
      <c r="F198" s="53" t="s">
        <v>15</v>
      </c>
      <c r="G198" s="73" t="s">
        <v>6</v>
      </c>
      <c r="H198" s="61">
        <v>9.73</v>
      </c>
      <c r="I198" s="67" t="s">
        <v>32</v>
      </c>
      <c r="J198" s="62">
        <v>9.73</v>
      </c>
      <c r="K198" s="58">
        <v>41944</v>
      </c>
      <c r="L198" s="1"/>
    </row>
    <row r="199" spans="1:12" s="8" customFormat="1" ht="21" customHeight="1">
      <c r="A199" s="50">
        <v>196</v>
      </c>
      <c r="B199" s="69">
        <v>39555</v>
      </c>
      <c r="C199" s="71" t="s">
        <v>543</v>
      </c>
      <c r="D199" s="52" t="s">
        <v>388</v>
      </c>
      <c r="E199" s="60" t="s">
        <v>544</v>
      </c>
      <c r="F199" s="53" t="s">
        <v>43</v>
      </c>
      <c r="G199" s="73" t="s">
        <v>5</v>
      </c>
      <c r="H199" s="61">
        <v>1.694</v>
      </c>
      <c r="I199" s="67">
        <v>2</v>
      </c>
      <c r="J199" s="62">
        <v>3.3879999999999999</v>
      </c>
      <c r="K199" s="58">
        <v>41950</v>
      </c>
      <c r="L199" s="1"/>
    </row>
    <row r="200" spans="1:12" s="8" customFormat="1" ht="21" customHeight="1">
      <c r="A200" s="37">
        <v>197</v>
      </c>
      <c r="B200" s="69">
        <v>39842</v>
      </c>
      <c r="C200" s="71" t="s">
        <v>546</v>
      </c>
      <c r="D200" s="52" t="s">
        <v>547</v>
      </c>
      <c r="E200" s="60" t="s">
        <v>548</v>
      </c>
      <c r="F200" s="53" t="s">
        <v>26</v>
      </c>
      <c r="G200" s="73" t="s">
        <v>5</v>
      </c>
      <c r="H200" s="61">
        <v>3.9</v>
      </c>
      <c r="I200" s="67">
        <v>3</v>
      </c>
      <c r="J200" s="62">
        <v>11.7</v>
      </c>
      <c r="K200" s="58">
        <v>41957</v>
      </c>
      <c r="L200" s="1"/>
    </row>
    <row r="201" spans="1:12" s="8" customFormat="1" ht="21" customHeight="1">
      <c r="A201" s="37">
        <v>198</v>
      </c>
      <c r="B201" s="69">
        <v>39758</v>
      </c>
      <c r="C201" s="71" t="s">
        <v>550</v>
      </c>
      <c r="D201" s="52" t="s">
        <v>549</v>
      </c>
      <c r="E201" s="60" t="s">
        <v>551</v>
      </c>
      <c r="F201" s="53" t="s">
        <v>26</v>
      </c>
      <c r="G201" s="73" t="s">
        <v>5</v>
      </c>
      <c r="H201" s="61">
        <v>5.2830000000000004</v>
      </c>
      <c r="I201" s="67">
        <v>1</v>
      </c>
      <c r="J201" s="62">
        <v>5.2830000000000004</v>
      </c>
      <c r="K201" s="58">
        <v>41957</v>
      </c>
      <c r="L201" s="1"/>
    </row>
    <row r="202" spans="1:12" s="8" customFormat="1" ht="21" customHeight="1">
      <c r="A202" s="50">
        <v>199</v>
      </c>
      <c r="B202" s="69">
        <v>39842</v>
      </c>
      <c r="C202" s="71" t="s">
        <v>552</v>
      </c>
      <c r="D202" s="52" t="s">
        <v>553</v>
      </c>
      <c r="E202" s="60" t="s">
        <v>554</v>
      </c>
      <c r="F202" s="53" t="s">
        <v>555</v>
      </c>
      <c r="G202" s="73" t="s">
        <v>5</v>
      </c>
      <c r="H202" s="61">
        <v>7.1050000000000004</v>
      </c>
      <c r="I202" s="67">
        <v>3</v>
      </c>
      <c r="J202" s="62">
        <v>21.315000000000001</v>
      </c>
      <c r="K202" s="58">
        <v>41957</v>
      </c>
      <c r="L202" s="1"/>
    </row>
    <row r="203" spans="1:12" s="8" customFormat="1" ht="21" customHeight="1">
      <c r="A203" s="50">
        <v>200</v>
      </c>
      <c r="B203" s="69">
        <v>41346</v>
      </c>
      <c r="C203" s="71" t="s">
        <v>143</v>
      </c>
      <c r="D203" s="52" t="s">
        <v>556</v>
      </c>
      <c r="E203" s="60" t="s">
        <v>557</v>
      </c>
      <c r="F203" s="53" t="s">
        <v>146</v>
      </c>
      <c r="G203" s="73" t="s">
        <v>25</v>
      </c>
      <c r="H203" s="61">
        <v>1.4870000000000001</v>
      </c>
      <c r="I203" s="67">
        <v>1</v>
      </c>
      <c r="J203" s="62">
        <v>1.4870000000000001</v>
      </c>
      <c r="K203" s="58">
        <v>41957</v>
      </c>
      <c r="L203" s="1"/>
    </row>
    <row r="204" spans="1:12" s="8" customFormat="1" ht="21" customHeight="1">
      <c r="A204" s="37">
        <v>201</v>
      </c>
      <c r="B204" s="69">
        <v>40954</v>
      </c>
      <c r="C204" s="71" t="s">
        <v>505</v>
      </c>
      <c r="D204" s="52" t="s">
        <v>506</v>
      </c>
      <c r="E204" s="60" t="s">
        <v>507</v>
      </c>
      <c r="F204" s="53" t="s">
        <v>109</v>
      </c>
      <c r="G204" s="73" t="s">
        <v>7</v>
      </c>
      <c r="H204" s="61">
        <v>2.75</v>
      </c>
      <c r="I204" s="67">
        <v>5</v>
      </c>
      <c r="J204" s="62">
        <v>13.75</v>
      </c>
      <c r="K204" s="58">
        <v>41957</v>
      </c>
      <c r="L204" s="1"/>
    </row>
    <row r="205" spans="1:12" s="8" customFormat="1" ht="21" customHeight="1">
      <c r="A205" s="37">
        <v>202</v>
      </c>
      <c r="B205" s="69">
        <v>41258</v>
      </c>
      <c r="C205" s="71" t="s">
        <v>558</v>
      </c>
      <c r="D205" s="52" t="s">
        <v>559</v>
      </c>
      <c r="E205" s="60" t="s">
        <v>560</v>
      </c>
      <c r="F205" s="53" t="s">
        <v>169</v>
      </c>
      <c r="G205" s="73" t="s">
        <v>5</v>
      </c>
      <c r="H205" s="61">
        <v>3.76</v>
      </c>
      <c r="I205" s="67">
        <v>2</v>
      </c>
      <c r="J205" s="62">
        <v>7.52</v>
      </c>
      <c r="K205" s="58">
        <v>41963</v>
      </c>
      <c r="L205" s="1"/>
    </row>
    <row r="206" spans="1:12" s="8" customFormat="1" ht="21" customHeight="1">
      <c r="A206" s="50">
        <v>203</v>
      </c>
      <c r="B206" s="69">
        <v>39190</v>
      </c>
      <c r="C206" s="71" t="s">
        <v>561</v>
      </c>
      <c r="D206" s="52" t="s">
        <v>562</v>
      </c>
      <c r="E206" s="60" t="s">
        <v>563</v>
      </c>
      <c r="F206" s="53" t="s">
        <v>146</v>
      </c>
      <c r="G206" s="73" t="s">
        <v>7</v>
      </c>
      <c r="H206" s="61">
        <v>2.2999999999999998</v>
      </c>
      <c r="I206" s="67">
        <v>1</v>
      </c>
      <c r="J206" s="62">
        <v>0</v>
      </c>
      <c r="K206" s="58">
        <v>41964</v>
      </c>
      <c r="L206" s="1"/>
    </row>
    <row r="207" spans="1:12" s="8" customFormat="1" ht="21" customHeight="1">
      <c r="A207" s="50">
        <v>204</v>
      </c>
      <c r="B207" s="69">
        <v>39176</v>
      </c>
      <c r="C207" s="71" t="s">
        <v>565</v>
      </c>
      <c r="D207" s="52" t="s">
        <v>564</v>
      </c>
      <c r="E207" s="60" t="s">
        <v>566</v>
      </c>
      <c r="F207" s="53" t="s">
        <v>278</v>
      </c>
      <c r="G207" s="73" t="s">
        <v>7</v>
      </c>
      <c r="H207" s="61">
        <v>2</v>
      </c>
      <c r="I207" s="67">
        <v>16</v>
      </c>
      <c r="J207" s="62">
        <v>32</v>
      </c>
      <c r="K207" s="58">
        <v>41969</v>
      </c>
      <c r="L207" s="1"/>
    </row>
    <row r="208" spans="1:12" s="8" customFormat="1" ht="21" customHeight="1">
      <c r="A208" s="37">
        <v>205</v>
      </c>
      <c r="B208" s="69">
        <v>40990</v>
      </c>
      <c r="C208" s="71" t="s">
        <v>569</v>
      </c>
      <c r="D208" s="52" t="s">
        <v>567</v>
      </c>
      <c r="E208" s="60" t="s">
        <v>568</v>
      </c>
      <c r="F208" s="53" t="s">
        <v>339</v>
      </c>
      <c r="G208" s="73" t="s">
        <v>6</v>
      </c>
      <c r="H208" s="61" t="s">
        <v>570</v>
      </c>
      <c r="I208" s="67" t="s">
        <v>571</v>
      </c>
      <c r="J208" s="62">
        <v>13.05</v>
      </c>
      <c r="K208" s="58">
        <v>41971</v>
      </c>
      <c r="L208" s="1"/>
    </row>
    <row r="209" spans="1:12" s="8" customFormat="1" ht="21" customHeight="1">
      <c r="A209" s="37">
        <v>206</v>
      </c>
      <c r="B209" s="69">
        <v>38309</v>
      </c>
      <c r="C209" s="71" t="s">
        <v>581</v>
      </c>
      <c r="D209" s="52" t="s">
        <v>579</v>
      </c>
      <c r="E209" s="60" t="s">
        <v>580</v>
      </c>
      <c r="F209" s="53" t="s">
        <v>29</v>
      </c>
      <c r="G209" s="73" t="s">
        <v>5</v>
      </c>
      <c r="H209" s="61">
        <v>9.6</v>
      </c>
      <c r="I209" s="67">
        <v>1</v>
      </c>
      <c r="J209" s="62">
        <v>9.6</v>
      </c>
      <c r="K209" s="58">
        <v>41971</v>
      </c>
      <c r="L209" s="1"/>
    </row>
    <row r="210" spans="1:12" s="8" customFormat="1" ht="21" customHeight="1">
      <c r="A210" s="50">
        <v>207</v>
      </c>
      <c r="B210" s="69">
        <v>40885</v>
      </c>
      <c r="C210" s="71" t="s">
        <v>573</v>
      </c>
      <c r="D210" s="52" t="s">
        <v>572</v>
      </c>
      <c r="E210" s="60" t="s">
        <v>574</v>
      </c>
      <c r="F210" s="53" t="s">
        <v>35</v>
      </c>
      <c r="G210" s="73" t="s">
        <v>5</v>
      </c>
      <c r="H210" s="61" t="s">
        <v>575</v>
      </c>
      <c r="I210" s="67">
        <v>3</v>
      </c>
      <c r="J210" s="62">
        <v>11.089</v>
      </c>
      <c r="K210" s="58">
        <v>41974</v>
      </c>
      <c r="L210" s="1"/>
    </row>
    <row r="211" spans="1:12" s="8" customFormat="1" ht="21" customHeight="1">
      <c r="A211" s="50">
        <v>208</v>
      </c>
      <c r="B211" s="69">
        <v>39807</v>
      </c>
      <c r="C211" s="71" t="s">
        <v>583</v>
      </c>
      <c r="D211" s="52" t="s">
        <v>584</v>
      </c>
      <c r="E211" s="60" t="s">
        <v>585</v>
      </c>
      <c r="F211" s="53" t="s">
        <v>555</v>
      </c>
      <c r="G211" s="73" t="s">
        <v>5</v>
      </c>
      <c r="H211" s="74">
        <v>11.7287</v>
      </c>
      <c r="I211" s="67">
        <v>3</v>
      </c>
      <c r="J211" s="62">
        <v>35.186</v>
      </c>
      <c r="K211" s="58">
        <v>41977</v>
      </c>
      <c r="L211" s="1"/>
    </row>
    <row r="212" spans="1:12" s="8" customFormat="1" ht="21" customHeight="1">
      <c r="A212" s="37">
        <v>209</v>
      </c>
      <c r="B212" s="69">
        <v>40031</v>
      </c>
      <c r="C212" s="71" t="s">
        <v>479</v>
      </c>
      <c r="D212" s="52" t="s">
        <v>480</v>
      </c>
      <c r="E212" s="60" t="s">
        <v>481</v>
      </c>
      <c r="F212" s="53" t="s">
        <v>236</v>
      </c>
      <c r="G212" s="73" t="s">
        <v>6</v>
      </c>
      <c r="H212" s="61">
        <v>208.67</v>
      </c>
      <c r="I212" s="67" t="s">
        <v>33</v>
      </c>
      <c r="J212" s="61">
        <v>208.67</v>
      </c>
      <c r="K212" s="58">
        <v>41978</v>
      </c>
      <c r="L212" s="1"/>
    </row>
    <row r="213" spans="1:12" s="8" customFormat="1" ht="21" customHeight="1">
      <c r="A213" s="37">
        <v>210</v>
      </c>
      <c r="B213" s="69">
        <v>40954</v>
      </c>
      <c r="C213" s="71" t="s">
        <v>505</v>
      </c>
      <c r="D213" s="52" t="s">
        <v>506</v>
      </c>
      <c r="E213" s="60" t="s">
        <v>507</v>
      </c>
      <c r="F213" s="53" t="s">
        <v>109</v>
      </c>
      <c r="G213" s="73" t="s">
        <v>7</v>
      </c>
      <c r="H213" s="61">
        <v>2.75</v>
      </c>
      <c r="I213" s="67">
        <v>6</v>
      </c>
      <c r="J213" s="62">
        <v>11</v>
      </c>
      <c r="K213" s="58">
        <v>41979</v>
      </c>
      <c r="L213" s="1"/>
    </row>
    <row r="214" spans="1:12" s="8" customFormat="1" ht="21" customHeight="1">
      <c r="A214" s="50">
        <v>211</v>
      </c>
      <c r="B214" s="69">
        <v>40598</v>
      </c>
      <c r="C214" s="71" t="s">
        <v>588</v>
      </c>
      <c r="D214" s="52" t="s">
        <v>586</v>
      </c>
      <c r="E214" s="60" t="s">
        <v>587</v>
      </c>
      <c r="F214" s="53" t="s">
        <v>131</v>
      </c>
      <c r="G214" s="73" t="s">
        <v>5</v>
      </c>
      <c r="H214" s="61">
        <v>0.63100000000000001</v>
      </c>
      <c r="I214" s="67">
        <v>1</v>
      </c>
      <c r="J214" s="75">
        <v>0.63100000000000001</v>
      </c>
      <c r="K214" s="58">
        <v>41985</v>
      </c>
      <c r="L214" s="1"/>
    </row>
    <row r="215" spans="1:12" s="8" customFormat="1" ht="21" customHeight="1">
      <c r="A215" s="50">
        <v>212</v>
      </c>
      <c r="B215" s="69">
        <v>39447</v>
      </c>
      <c r="C215" s="71" t="s">
        <v>589</v>
      </c>
      <c r="D215" s="52" t="s">
        <v>590</v>
      </c>
      <c r="E215" s="60" t="s">
        <v>591</v>
      </c>
      <c r="F215" s="53" t="s">
        <v>146</v>
      </c>
      <c r="G215" s="73" t="s">
        <v>7</v>
      </c>
      <c r="H215" s="61">
        <v>3.3</v>
      </c>
      <c r="I215" s="67">
        <v>8</v>
      </c>
      <c r="J215" s="75">
        <v>26.4</v>
      </c>
      <c r="K215" s="58">
        <v>41987</v>
      </c>
      <c r="L215" s="1"/>
    </row>
    <row r="216" spans="1:12" s="8" customFormat="1" ht="21" customHeight="1">
      <c r="A216" s="37">
        <v>213</v>
      </c>
      <c r="B216" s="69">
        <v>40858</v>
      </c>
      <c r="C216" s="71" t="s">
        <v>593</v>
      </c>
      <c r="D216" s="52" t="s">
        <v>592</v>
      </c>
      <c r="E216" s="60" t="s">
        <v>594</v>
      </c>
      <c r="F216" s="53" t="s">
        <v>595</v>
      </c>
      <c r="G216" s="73" t="s">
        <v>5</v>
      </c>
      <c r="H216" s="61">
        <v>3.9780000000000002</v>
      </c>
      <c r="I216" s="67">
        <v>2</v>
      </c>
      <c r="J216" s="62">
        <v>7.9560000000000004</v>
      </c>
      <c r="K216" s="58">
        <v>41992</v>
      </c>
      <c r="L216" s="1"/>
    </row>
    <row r="217" spans="1:12" s="8" customFormat="1" ht="21" customHeight="1">
      <c r="A217" s="37">
        <v>214</v>
      </c>
      <c r="B217" s="69">
        <v>39744</v>
      </c>
      <c r="C217" s="71" t="s">
        <v>393</v>
      </c>
      <c r="D217" s="52" t="s">
        <v>394</v>
      </c>
      <c r="E217" s="60" t="s">
        <v>395</v>
      </c>
      <c r="F217" s="53" t="s">
        <v>127</v>
      </c>
      <c r="G217" s="73" t="s">
        <v>203</v>
      </c>
      <c r="H217" s="61">
        <v>600</v>
      </c>
      <c r="I217" s="67" t="s">
        <v>33</v>
      </c>
      <c r="J217" s="62">
        <v>600</v>
      </c>
      <c r="K217" s="58">
        <v>41992</v>
      </c>
      <c r="L217" s="1"/>
    </row>
    <row r="218" spans="1:12" s="8" customFormat="1" ht="21" customHeight="1">
      <c r="A218" s="50">
        <v>215</v>
      </c>
      <c r="B218" s="69">
        <v>38142</v>
      </c>
      <c r="C218" s="71" t="s">
        <v>596</v>
      </c>
      <c r="D218" s="52" t="s">
        <v>597</v>
      </c>
      <c r="E218" s="60" t="s">
        <v>598</v>
      </c>
      <c r="F218" s="53" t="s">
        <v>127</v>
      </c>
      <c r="G218" s="73" t="s">
        <v>7</v>
      </c>
      <c r="H218" s="61" t="s">
        <v>599</v>
      </c>
      <c r="I218" s="67">
        <v>5</v>
      </c>
      <c r="J218" s="62">
        <v>13</v>
      </c>
      <c r="K218" s="58">
        <v>41993</v>
      </c>
      <c r="L218" s="1"/>
    </row>
    <row r="219" spans="1:12" s="8" customFormat="1" ht="21" customHeight="1">
      <c r="A219" s="50">
        <v>216</v>
      </c>
      <c r="B219" s="69">
        <v>40858</v>
      </c>
      <c r="C219" s="71" t="s">
        <v>361</v>
      </c>
      <c r="D219" s="52" t="s">
        <v>362</v>
      </c>
      <c r="E219" s="60" t="s">
        <v>363</v>
      </c>
      <c r="F219" s="53" t="s">
        <v>146</v>
      </c>
      <c r="G219" s="73" t="s">
        <v>7</v>
      </c>
      <c r="H219" s="61">
        <v>2.75</v>
      </c>
      <c r="I219" s="67">
        <v>2</v>
      </c>
      <c r="J219" s="62">
        <v>5</v>
      </c>
      <c r="K219" s="58">
        <v>41993</v>
      </c>
      <c r="L219" s="1"/>
    </row>
    <row r="220" spans="1:12" s="8" customFormat="1" ht="21" customHeight="1">
      <c r="A220" s="37">
        <v>217</v>
      </c>
      <c r="B220" s="69">
        <v>40427</v>
      </c>
      <c r="C220" s="71" t="s">
        <v>603</v>
      </c>
      <c r="D220" s="52" t="s">
        <v>630</v>
      </c>
      <c r="E220" s="60" t="s">
        <v>602</v>
      </c>
      <c r="F220" s="53" t="s">
        <v>182</v>
      </c>
      <c r="G220" s="73" t="s">
        <v>5</v>
      </c>
      <c r="H220" s="61" t="s">
        <v>604</v>
      </c>
      <c r="I220" s="67">
        <v>2</v>
      </c>
      <c r="J220" s="62">
        <v>6.62</v>
      </c>
      <c r="K220" s="58">
        <v>41998</v>
      </c>
      <c r="L220" s="1"/>
    </row>
    <row r="221" spans="1:12" s="8" customFormat="1" ht="21" customHeight="1">
      <c r="A221" s="37">
        <v>218</v>
      </c>
      <c r="B221" s="69">
        <v>39176</v>
      </c>
      <c r="C221" s="71" t="s">
        <v>565</v>
      </c>
      <c r="D221" s="52" t="s">
        <v>614</v>
      </c>
      <c r="E221" s="60" t="s">
        <v>566</v>
      </c>
      <c r="F221" s="53" t="s">
        <v>278</v>
      </c>
      <c r="G221" s="73" t="s">
        <v>7</v>
      </c>
      <c r="H221" s="61">
        <v>12</v>
      </c>
      <c r="I221" s="67">
        <v>2</v>
      </c>
      <c r="J221" s="62">
        <v>24</v>
      </c>
      <c r="K221" s="58">
        <v>41998</v>
      </c>
      <c r="L221" s="1"/>
    </row>
    <row r="222" spans="1:12" s="8" customFormat="1" ht="21" customHeight="1">
      <c r="A222" s="50">
        <v>219</v>
      </c>
      <c r="B222" s="69">
        <v>40858</v>
      </c>
      <c r="C222" s="71" t="s">
        <v>361</v>
      </c>
      <c r="D222" s="52" t="s">
        <v>362</v>
      </c>
      <c r="E222" s="60" t="s">
        <v>363</v>
      </c>
      <c r="F222" s="53" t="s">
        <v>146</v>
      </c>
      <c r="G222" s="73" t="s">
        <v>7</v>
      </c>
      <c r="H222" s="61">
        <v>2.75</v>
      </c>
      <c r="I222" s="67">
        <v>1</v>
      </c>
      <c r="J222" s="62">
        <v>2.5</v>
      </c>
      <c r="K222" s="58">
        <v>41999</v>
      </c>
      <c r="L222" s="1"/>
    </row>
    <row r="223" spans="1:12" s="8" customFormat="1" ht="21" customHeight="1">
      <c r="A223" s="50">
        <v>220</v>
      </c>
      <c r="B223" s="69">
        <v>41172</v>
      </c>
      <c r="C223" s="71" t="s">
        <v>601</v>
      </c>
      <c r="D223" s="52" t="s">
        <v>600</v>
      </c>
      <c r="E223" s="60" t="s">
        <v>615</v>
      </c>
      <c r="F223" s="53" t="s">
        <v>186</v>
      </c>
      <c r="G223" s="73" t="s">
        <v>6</v>
      </c>
      <c r="H223" s="61">
        <v>2.677</v>
      </c>
      <c r="I223" s="67" t="s">
        <v>32</v>
      </c>
      <c r="J223" s="62">
        <v>2.677</v>
      </c>
      <c r="K223" s="58">
        <v>42003</v>
      </c>
      <c r="L223" s="1"/>
    </row>
    <row r="224" spans="1:12" s="8" customFormat="1" ht="21" customHeight="1">
      <c r="A224" s="37">
        <v>221</v>
      </c>
      <c r="B224" s="69">
        <v>40087</v>
      </c>
      <c r="C224" s="71" t="s">
        <v>612</v>
      </c>
      <c r="D224" s="52" t="s">
        <v>629</v>
      </c>
      <c r="E224" s="60" t="s">
        <v>613</v>
      </c>
      <c r="F224" s="53" t="s">
        <v>247</v>
      </c>
      <c r="G224" s="73" t="s">
        <v>5</v>
      </c>
      <c r="H224" s="61">
        <v>3.72</v>
      </c>
      <c r="I224" s="67">
        <v>2</v>
      </c>
      <c r="J224" s="62">
        <v>3.72</v>
      </c>
      <c r="K224" s="58">
        <v>42003</v>
      </c>
      <c r="L224" s="1"/>
    </row>
    <row r="225" spans="1:12" s="8" customFormat="1" ht="21" customHeight="1">
      <c r="A225" s="37">
        <v>222</v>
      </c>
      <c r="B225" s="69">
        <v>41921</v>
      </c>
      <c r="C225" s="71" t="s">
        <v>609</v>
      </c>
      <c r="D225" s="52" t="s">
        <v>610</v>
      </c>
      <c r="E225" s="60" t="s">
        <v>611</v>
      </c>
      <c r="F225" s="53" t="s">
        <v>211</v>
      </c>
      <c r="G225" s="73" t="s">
        <v>6</v>
      </c>
      <c r="H225" s="61">
        <v>4.3</v>
      </c>
      <c r="I225" s="67">
        <v>2</v>
      </c>
      <c r="J225" s="62">
        <v>8.6</v>
      </c>
      <c r="K225" s="58">
        <v>42004</v>
      </c>
      <c r="L225" s="1"/>
    </row>
    <row r="226" spans="1:12" s="8" customFormat="1" ht="21" customHeight="1">
      <c r="A226" s="50">
        <v>223</v>
      </c>
      <c r="B226" s="69">
        <v>40568</v>
      </c>
      <c r="C226" s="71" t="s">
        <v>617</v>
      </c>
      <c r="D226" s="52" t="s">
        <v>616</v>
      </c>
      <c r="E226" s="60" t="s">
        <v>618</v>
      </c>
      <c r="F226" s="53" t="s">
        <v>186</v>
      </c>
      <c r="G226" s="73" t="s">
        <v>5</v>
      </c>
      <c r="H226" s="61">
        <v>1.1519999999999999</v>
      </c>
      <c r="I226" s="67">
        <v>2</v>
      </c>
      <c r="J226" s="62">
        <v>2.3039999999999998</v>
      </c>
      <c r="K226" s="58">
        <v>42004</v>
      </c>
      <c r="L226" s="1"/>
    </row>
    <row r="227" spans="1:12" s="8" customFormat="1" ht="21" customHeight="1">
      <c r="A227" s="50">
        <v>224</v>
      </c>
      <c r="B227" s="69">
        <v>40318</v>
      </c>
      <c r="C227" s="71" t="s">
        <v>620</v>
      </c>
      <c r="D227" s="52" t="s">
        <v>619</v>
      </c>
      <c r="E227" s="60" t="s">
        <v>621</v>
      </c>
      <c r="F227" s="53" t="s">
        <v>211</v>
      </c>
      <c r="G227" s="73" t="s">
        <v>6</v>
      </c>
      <c r="H227" s="61" t="s">
        <v>622</v>
      </c>
      <c r="I227" s="67">
        <v>2</v>
      </c>
      <c r="J227" s="62">
        <v>13.074999999999999</v>
      </c>
      <c r="K227" s="58">
        <v>42004</v>
      </c>
      <c r="L227" s="1"/>
    </row>
    <row r="228" spans="1:12" s="8" customFormat="1" ht="21" customHeight="1">
      <c r="A228" s="37">
        <v>225</v>
      </c>
      <c r="B228" s="69">
        <v>41130</v>
      </c>
      <c r="C228" s="71" t="s">
        <v>623</v>
      </c>
      <c r="D228" s="52" t="s">
        <v>624</v>
      </c>
      <c r="E228" s="60" t="s">
        <v>625</v>
      </c>
      <c r="F228" s="53" t="s">
        <v>247</v>
      </c>
      <c r="G228" s="73" t="s">
        <v>5</v>
      </c>
      <c r="H228" s="61">
        <v>4.41</v>
      </c>
      <c r="I228" s="67">
        <v>2</v>
      </c>
      <c r="J228" s="62">
        <v>8.82</v>
      </c>
      <c r="K228" s="58">
        <v>42004</v>
      </c>
      <c r="L228" s="1"/>
    </row>
    <row r="229" spans="1:12" s="8" customFormat="1" ht="21" customHeight="1">
      <c r="A229" s="37">
        <v>226</v>
      </c>
      <c r="B229" s="69">
        <v>41003</v>
      </c>
      <c r="C229" s="71" t="s">
        <v>605</v>
      </c>
      <c r="D229" s="52" t="s">
        <v>606</v>
      </c>
      <c r="E229" s="60" t="s">
        <v>607</v>
      </c>
      <c r="F229" s="53" t="s">
        <v>608</v>
      </c>
      <c r="G229" s="73" t="s">
        <v>218</v>
      </c>
      <c r="H229" s="61">
        <v>1.64</v>
      </c>
      <c r="I229" s="67" t="s">
        <v>33</v>
      </c>
      <c r="J229" s="62">
        <v>1.64</v>
      </c>
      <c r="K229" s="58">
        <v>42004</v>
      </c>
      <c r="L229" s="1"/>
    </row>
    <row r="230" spans="1:12" s="8" customFormat="1" ht="66">
      <c r="A230" s="4"/>
      <c r="B230" s="4"/>
      <c r="C230" s="4"/>
      <c r="D230" s="41"/>
      <c r="E230" s="32"/>
      <c r="F230" s="32"/>
      <c r="G230" s="37"/>
      <c r="H230" s="38"/>
      <c r="I230" s="47" t="s">
        <v>20</v>
      </c>
      <c r="J230" s="44">
        <f>SUM(J4:J229)</f>
        <v>6305.1735999999992</v>
      </c>
      <c r="K230" s="7"/>
    </row>
    <row r="231" spans="1:12" ht="34.5" customHeight="1">
      <c r="A231" s="49" t="s">
        <v>22</v>
      </c>
      <c r="B231" s="49"/>
      <c r="C231" s="49"/>
    </row>
    <row r="232" spans="1:12" ht="34.5" customHeight="1">
      <c r="A232" s="49"/>
      <c r="B232" s="49"/>
      <c r="C232" s="49"/>
    </row>
    <row r="233" spans="1:12" s="18" customFormat="1" ht="34.5" customHeight="1">
      <c r="A233" s="12"/>
      <c r="B233" s="12"/>
      <c r="C233" s="12"/>
      <c r="D233" s="13"/>
      <c r="E233" s="14"/>
      <c r="F233" s="15" t="s">
        <v>19</v>
      </c>
      <c r="G233" s="16" t="s">
        <v>8</v>
      </c>
      <c r="H233" s="16" t="s">
        <v>9</v>
      </c>
      <c r="I233" s="17"/>
      <c r="J233" s="14"/>
    </row>
    <row r="234" spans="1:12" s="18" customFormat="1" ht="13.2" customHeight="1">
      <c r="A234" s="12"/>
      <c r="B234" s="12"/>
      <c r="C234" s="12"/>
      <c r="D234" s="13"/>
      <c r="E234" s="14"/>
      <c r="F234" s="22" t="s">
        <v>27</v>
      </c>
      <c r="G234" s="23">
        <f>SUMIF(G4:G230,"=ATIK ISI",J4:J230)</f>
        <v>15.06</v>
      </c>
      <c r="H234" s="20">
        <f>COUNTIF(G4:G230,"ATIK ISI")</f>
        <v>2</v>
      </c>
      <c r="I234" s="17"/>
      <c r="J234" s="14"/>
    </row>
    <row r="235" spans="1:12">
      <c r="F235" s="22" t="s">
        <v>10</v>
      </c>
      <c r="G235" s="23">
        <f>SUMIF(G4:G230,"=DG",J4:J230)</f>
        <v>1677.2699999999998</v>
      </c>
      <c r="H235" s="20">
        <f>COUNTIF(G4:G230,"DG")</f>
        <v>36</v>
      </c>
      <c r="I235" s="24"/>
      <c r="J235" s="19"/>
    </row>
    <row r="236" spans="1:12">
      <c r="F236" s="22" t="s">
        <v>30</v>
      </c>
      <c r="G236" s="23">
        <f>SUMIF(G4:G230,"=DG/FO",J4:J230)</f>
        <v>9.8000000000000007</v>
      </c>
      <c r="H236" s="20">
        <f>COUNTIF(G4:G230,"DG/FO")</f>
        <v>1</v>
      </c>
      <c r="I236" s="24"/>
      <c r="J236" s="19"/>
    </row>
    <row r="237" spans="1:12">
      <c r="F237" s="22" t="s">
        <v>515</v>
      </c>
      <c r="G237" s="23">
        <f>SUMIF(G4:G230,"=DG/FO/LİNYİT",J4:J230)</f>
        <v>4.75</v>
      </c>
      <c r="H237" s="20">
        <f>COUNTIF(G4:G230,"DG/FO/LİNYİT")</f>
        <v>1</v>
      </c>
      <c r="I237" s="24"/>
      <c r="J237" s="19"/>
    </row>
    <row r="238" spans="1:12">
      <c r="F238" s="22" t="s">
        <v>40</v>
      </c>
      <c r="G238" s="23">
        <f>SUMIF(G4:G230,"=BİYOGAZ",J4:J230)</f>
        <v>2.1259999999999999</v>
      </c>
      <c r="H238" s="20">
        <f>COUNTIF(G4:G230,"BİYOGAZ")</f>
        <v>1</v>
      </c>
      <c r="I238" s="24"/>
      <c r="J238" s="19"/>
    </row>
    <row r="239" spans="1:12">
      <c r="F239" s="66" t="s">
        <v>31</v>
      </c>
      <c r="G239" s="23">
        <f>SUMIF(G4:G230,"=BİYOKÜTLE (ÇÖP GAZI)",J4:J230)</f>
        <v>14.83</v>
      </c>
      <c r="H239" s="20">
        <f>COUNTIF(G4:G230,"BİYOKÜTLE (ÇÖP GAZI)")</f>
        <v>6</v>
      </c>
      <c r="I239" s="24"/>
      <c r="J239" s="19"/>
    </row>
    <row r="240" spans="1:12">
      <c r="F240" s="22" t="s">
        <v>25</v>
      </c>
      <c r="G240" s="23">
        <f>SUMIF(G4:G230,"=BİYOKÜTLE",J4:J230)</f>
        <v>21.012600000000006</v>
      </c>
      <c r="H240" s="20">
        <f>COUNTIF(G4:G230,"BİYOKÜTLE")</f>
        <v>10</v>
      </c>
      <c r="I240" s="24"/>
      <c r="J240" s="19"/>
    </row>
    <row r="241" spans="6:10">
      <c r="F241" s="22" t="s">
        <v>14</v>
      </c>
      <c r="G241" s="23">
        <f>SUMIF(G4:G230,"=HES",J4:J230)</f>
        <v>1368.7549999999994</v>
      </c>
      <c r="H241" s="20">
        <f>COUNTIF(G4:G230,"HES")</f>
        <v>88</v>
      </c>
      <c r="I241" s="24"/>
      <c r="J241" s="19"/>
    </row>
    <row r="242" spans="6:10">
      <c r="F242" s="22" t="s">
        <v>203</v>
      </c>
      <c r="G242" s="23">
        <f>SUMIF(G4:G230,"=İTHAL KÖMÜR",J4:J230)</f>
        <v>2150</v>
      </c>
      <c r="H242" s="20">
        <f>COUNTIF(G4:G230,"İTHAL KÖMÜR")</f>
        <v>4</v>
      </c>
      <c r="I242" s="24"/>
      <c r="J242" s="19"/>
    </row>
    <row r="243" spans="6:10">
      <c r="F243" s="22" t="s">
        <v>36</v>
      </c>
      <c r="G243" s="23">
        <f>SUMIF(G4:G230,"=JEOTERMAL",J4:J230)</f>
        <v>94.1</v>
      </c>
      <c r="H243" s="20">
        <f>COUNTIF(G4:G230,"JEOTERMAL")</f>
        <v>5</v>
      </c>
      <c r="I243" s="24"/>
      <c r="J243" s="19"/>
    </row>
    <row r="244" spans="6:10">
      <c r="F244" s="22" t="s">
        <v>218</v>
      </c>
      <c r="G244" s="23">
        <f>SUMIF(G4:G230,"=LİNYİT",J4:J230)</f>
        <v>58.14</v>
      </c>
      <c r="H244" s="20">
        <f>COUNTIF(G4:G230,"LİNYİT")</f>
        <v>3</v>
      </c>
      <c r="I244" s="24"/>
      <c r="J244" s="19"/>
    </row>
    <row r="245" spans="6:10">
      <c r="F245" s="22" t="s">
        <v>268</v>
      </c>
      <c r="G245" s="23">
        <f>SUMIF(G4:G230,"=PİROLİTİK YAĞ",J4:J230)</f>
        <v>7.04</v>
      </c>
      <c r="H245" s="20">
        <f>COUNTIF(G4:G230,"PİROLİTİK YAĞ")</f>
        <v>1</v>
      </c>
      <c r="I245" s="24"/>
      <c r="J245" s="19"/>
    </row>
    <row r="246" spans="6:10">
      <c r="F246" s="22" t="s">
        <v>7</v>
      </c>
      <c r="G246" s="23">
        <f>SUMIF(G4:G230,"=RES",J4:J230)</f>
        <v>882.29</v>
      </c>
      <c r="H246" s="20">
        <f>COUNTIF(G4:G230,"RES")</f>
        <v>68</v>
      </c>
      <c r="I246" s="24"/>
      <c r="J246" s="19"/>
    </row>
    <row r="247" spans="6:10" ht="13.8">
      <c r="F247" s="25" t="s">
        <v>11</v>
      </c>
      <c r="G247" s="26">
        <f>SUM(G234:G246)</f>
        <v>6305.1735999999992</v>
      </c>
      <c r="H247" s="27">
        <f>SUM(H234:H246)</f>
        <v>226</v>
      </c>
      <c r="I247" s="24"/>
      <c r="J247" s="19"/>
    </row>
    <row r="248" spans="6:10">
      <c r="G248" s="28"/>
      <c r="I248" s="29"/>
    </row>
    <row r="249" spans="6:10" ht="26.4">
      <c r="F249" s="15" t="s">
        <v>19</v>
      </c>
      <c r="G249" s="16" t="s">
        <v>8</v>
      </c>
      <c r="I249" s="29"/>
    </row>
    <row r="250" spans="6:10">
      <c r="F250" s="45" t="s">
        <v>18</v>
      </c>
      <c r="G250" s="46">
        <f>SUM(G235,G236,G237,G242,G244)</f>
        <v>3899.9599999999996</v>
      </c>
      <c r="I250" s="29"/>
    </row>
    <row r="251" spans="6:10">
      <c r="F251" s="45" t="s">
        <v>5</v>
      </c>
      <c r="G251" s="46">
        <f>G241</f>
        <v>1368.7549999999994</v>
      </c>
      <c r="I251" s="29"/>
    </row>
    <row r="252" spans="6:10">
      <c r="F252" s="45" t="s">
        <v>7</v>
      </c>
      <c r="G252" s="46">
        <f>G246</f>
        <v>882.29</v>
      </c>
      <c r="I252" s="29"/>
    </row>
    <row r="253" spans="6:10" ht="39.6">
      <c r="F253" s="48" t="s">
        <v>323</v>
      </c>
      <c r="G253" s="46">
        <f>SUM(G238,G239:G240,G234,G243,G245)</f>
        <v>154.1686</v>
      </c>
      <c r="I253" s="29"/>
    </row>
    <row r="254" spans="6:10" ht="13.8">
      <c r="F254" s="25" t="s">
        <v>11</v>
      </c>
      <c r="G254" s="26">
        <f>SUM(G250:G253)</f>
        <v>6305.1735999999992</v>
      </c>
      <c r="I254" s="29"/>
    </row>
    <row r="255" spans="6:10">
      <c r="G255" s="28"/>
      <c r="I255" s="29"/>
    </row>
    <row r="256" spans="6:10">
      <c r="G256" s="28"/>
      <c r="I256" s="29"/>
    </row>
    <row r="257" spans="1:10">
      <c r="G257" s="28"/>
      <c r="I257" s="29"/>
    </row>
    <row r="258" spans="1:10">
      <c r="G258" s="28"/>
      <c r="I258" s="29"/>
    </row>
    <row r="259" spans="1:10">
      <c r="G259" s="28"/>
      <c r="I259" s="29"/>
    </row>
    <row r="260" spans="1:10">
      <c r="G260" s="28"/>
      <c r="I260" s="29"/>
    </row>
    <row r="261" spans="1:10">
      <c r="G261" s="28"/>
      <c r="I261" s="29"/>
    </row>
    <row r="262" spans="1:10">
      <c r="G262" s="28"/>
      <c r="I262" s="29"/>
    </row>
    <row r="263" spans="1:10">
      <c r="G263" s="28"/>
      <c r="I263" s="29"/>
    </row>
    <row r="264" spans="1:10">
      <c r="G264" s="28"/>
      <c r="I264" s="29"/>
    </row>
    <row r="265" spans="1:10" s="11" customFormat="1" ht="36" customHeight="1">
      <c r="A265" s="30"/>
      <c r="B265" s="30"/>
      <c r="C265" s="30"/>
      <c r="D265" s="42"/>
      <c r="E265" s="42"/>
      <c r="F265" s="76"/>
      <c r="G265" s="76"/>
      <c r="H265" s="76"/>
      <c r="I265" s="76"/>
      <c r="J265" s="31"/>
    </row>
  </sheetData>
  <autoFilter ref="A3:K231">
    <filterColumn colId="1"/>
    <filterColumn colId="2"/>
    <sortState ref="A4:K192">
      <sortCondition ref="K3:K192"/>
    </sortState>
  </autoFilter>
  <sortState ref="D38:K55">
    <sortCondition ref="K38:K55"/>
  </sortState>
  <mergeCells count="2">
    <mergeCell ref="F265:I265"/>
    <mergeCell ref="A2:K2"/>
  </mergeCells>
  <printOptions horizontalCentered="1" verticalCentered="1"/>
  <pageMargins left="0.82677165354330717" right="0.47244094488188981" top="0.31496062992125984" bottom="0.27559055118110237" header="0.15748031496062992" footer="0.15748031496062992"/>
  <pageSetup paperSize="9" scale="76" firstPageNumber="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2014 Yılı Enerji Yatırımları</vt:lpstr>
      <vt:lpstr>'2014 Yılı Enerji Yatırımları'!Print_Area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Enerji Yatırımları Dairesi Başkanlığı</dc:creator>
  <cp:lastModifiedBy>enerji</cp:lastModifiedBy>
  <cp:lastPrinted>2013-09-03T06:33:34Z</cp:lastPrinted>
  <dcterms:created xsi:type="dcterms:W3CDTF">2011-12-09T09:41:59Z</dcterms:created>
  <dcterms:modified xsi:type="dcterms:W3CDTF">2015-03-06T09:23:03Z</dcterms:modified>
</cp:coreProperties>
</file>