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0776" yWindow="12" windowWidth="12336" windowHeight="9396" tabRatio="453"/>
  </bookViews>
  <sheets>
    <sheet name="2016 Yılı Enerji Yatırımları" sheetId="1" r:id="rId1"/>
  </sheets>
  <definedNames>
    <definedName name="_xlnm._FilterDatabase" localSheetId="0" hidden="1">'2016 Yılı Enerji Yatırımları'!$A$3:$K$245</definedName>
    <definedName name="_xlnm.Print_Area" localSheetId="0">'2016 Yılı Enerji Yatırımları'!$A$1:$K$293</definedName>
  </definedNames>
  <calcPr calcId="125725"/>
</workbook>
</file>

<file path=xl/calcChain.xml><?xml version="1.0" encoding="utf-8"?>
<calcChain xmlns="http://schemas.openxmlformats.org/spreadsheetml/2006/main">
  <c r="G268" i="1"/>
  <c r="G265"/>
  <c r="H253" l="1"/>
  <c r="G253"/>
  <c r="H255" l="1"/>
  <c r="G255"/>
  <c r="G269" s="1"/>
  <c r="H250"/>
  <c r="G250"/>
  <c r="H252"/>
  <c r="G252"/>
  <c r="G251"/>
  <c r="H251"/>
  <c r="G257"/>
  <c r="H257"/>
  <c r="G258"/>
  <c r="H258"/>
  <c r="G249"/>
  <c r="H248"/>
  <c r="G248"/>
  <c r="H261" l="1"/>
  <c r="G261"/>
  <c r="J244" l="1"/>
  <c r="H259" l="1"/>
  <c r="G259"/>
  <c r="H254"/>
  <c r="G254"/>
  <c r="H260" l="1"/>
  <c r="H256"/>
  <c r="H249"/>
  <c r="H262" l="1"/>
  <c r="G260"/>
  <c r="G267" s="1"/>
  <c r="G256" l="1"/>
  <c r="G266" s="1"/>
  <c r="G270" s="1"/>
  <c r="G262" l="1"/>
</calcChain>
</file>

<file path=xl/comments1.xml><?xml version="1.0" encoding="utf-8"?>
<comments xmlns="http://schemas.openxmlformats.org/spreadsheetml/2006/main">
  <authors>
    <author>enerji</author>
    <author>HP</author>
  </authors>
  <commentList>
    <comment ref="J7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8,8 MWe olmuştur.
</t>
        </r>
      </text>
    </comment>
    <comment ref="J15" authorId="0">
      <text>
        <r>
          <rPr>
            <sz val="9"/>
            <color indexed="81"/>
            <rFont val="Tahoma"/>
            <family val="2"/>
            <charset val="162"/>
          </rPr>
          <t>İlave Kurulu Güç 20 MWe olmuştur.</t>
        </r>
      </text>
    </comment>
    <comment ref="J37" authorId="0">
      <text>
        <r>
          <rPr>
            <sz val="9"/>
            <color indexed="81"/>
            <rFont val="Tahoma"/>
            <family val="2"/>
            <charset val="162"/>
          </rPr>
          <t xml:space="preserve">Mevcut türbinlerde güç artışı olmuştur.
</t>
        </r>
      </text>
    </comment>
    <comment ref="J48" authorId="1">
      <text>
        <r>
          <rPr>
            <sz val="9"/>
            <color indexed="81"/>
            <rFont val="Tahoma"/>
            <family val="2"/>
            <charset val="162"/>
          </rPr>
          <t>Mevcut 7 adet türbinin her birinde 1,30857 MWe'lik güç artışı olmuştur.</t>
        </r>
      </text>
    </comment>
    <comment ref="J57" authorId="1">
      <text>
        <r>
          <rPr>
            <sz val="9"/>
            <color indexed="81"/>
            <rFont val="Tahoma"/>
            <family val="2"/>
            <charset val="162"/>
          </rPr>
          <t xml:space="preserve">İlave elektriksel güç artışı olmayıp yalnızca mekanik güç artışı olmuştur.
</t>
        </r>
      </text>
    </comment>
    <comment ref="J65" authorId="0">
      <text>
        <r>
          <rPr>
            <sz val="9"/>
            <color indexed="81"/>
            <rFont val="Tahoma"/>
            <family val="2"/>
            <charset val="162"/>
          </rPr>
          <t xml:space="preserve">Daha önce kabulü yapılmış olan santralde elektriksel güç artışı olmuştur.
</t>
        </r>
      </text>
    </comment>
    <comment ref="J66" authorId="0">
      <text>
        <r>
          <rPr>
            <sz val="9"/>
            <color indexed="81"/>
            <rFont val="Tahoma"/>
            <family val="2"/>
            <charset val="162"/>
          </rPr>
          <t>İlave Kurulu Güç 13 MWe olmuştur.</t>
        </r>
      </text>
    </comment>
    <comment ref="J74" authorId="0">
      <text>
        <r>
          <rPr>
            <sz val="9"/>
            <color indexed="81"/>
            <rFont val="Tahoma"/>
            <family val="2"/>
            <charset val="162"/>
          </rPr>
          <t xml:space="preserve">Mevcut 5 ünitenin her birinde elektriksel güç artışı olmuştur. Yeni ünite kabulü olmamıştır.
</t>
        </r>
      </text>
    </comment>
    <comment ref="J83" authorId="1">
      <text>
        <r>
          <rPr>
            <sz val="9"/>
            <color indexed="81"/>
            <rFont val="Tahoma"/>
            <family val="2"/>
            <charset val="162"/>
          </rPr>
          <t xml:space="preserve">Mevcut 1 ünitede elektriksel güç artışı olmuştur.
</t>
        </r>
      </text>
    </comment>
    <comment ref="J90" authorId="1">
      <text>
        <r>
          <rPr>
            <sz val="9"/>
            <color indexed="81"/>
            <rFont val="Tahoma"/>
            <family val="2"/>
            <charset val="162"/>
          </rPr>
          <t xml:space="preserve">İlave Kurulu Güç 2 MWe olmuştur.
</t>
        </r>
      </text>
    </comment>
    <comment ref="J93" authorId="0">
      <text>
        <r>
          <rPr>
            <sz val="9"/>
            <color indexed="81"/>
            <rFont val="Tahoma"/>
            <family val="2"/>
            <charset val="162"/>
          </rPr>
          <t>Mevcut 19 ünitenin her birinde 0,21053 MWe elektriksel güç artışı olmuştur. Yeni ünite kabulü olmamıştır.</t>
        </r>
      </text>
    </comment>
    <comment ref="J102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4,2 MWe olmuştur.
</t>
        </r>
      </text>
    </comment>
    <comment ref="J108" authorId="1">
      <text>
        <r>
          <rPr>
            <sz val="9"/>
            <color indexed="81"/>
            <rFont val="Tahoma"/>
            <family val="2"/>
            <charset val="162"/>
          </rPr>
          <t xml:space="preserve">İlave Kurulu Güç 19,992 MWe olmuştur.
</t>
        </r>
      </text>
    </comment>
    <comment ref="J113" authorId="0">
      <text>
        <r>
          <rPr>
            <sz val="9"/>
            <color indexed="81"/>
            <rFont val="Tahoma"/>
            <family val="2"/>
            <charset val="162"/>
          </rPr>
          <t>İlave Kurulu Güç 0,705 MWe olmuştur.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117" authorId="0">
      <text>
        <r>
          <rPr>
            <sz val="9"/>
            <color indexed="81"/>
            <rFont val="Tahoma"/>
            <family val="2"/>
            <charset val="162"/>
          </rPr>
          <t xml:space="preserve">Mevcut 60 adet 2 MWe'lık türbinin her birinin gücü 2,3 MWe'a çıkarılmıştır. İlave türbin olmamıştır.
</t>
        </r>
      </text>
    </comment>
    <comment ref="J129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6,55 MWe olmuştur.
</t>
        </r>
      </text>
    </comment>
    <comment ref="J143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3 MWe olmuştur.
</t>
        </r>
      </text>
    </comment>
    <comment ref="J146" authorId="0">
      <text>
        <r>
          <rPr>
            <sz val="9"/>
            <color indexed="81"/>
            <rFont val="Tahoma"/>
            <family val="2"/>
            <charset val="162"/>
          </rPr>
          <t>İlave Kurulu Güç 1,6 MWe olmuştur.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149" authorId="0">
      <text>
        <r>
          <rPr>
            <sz val="9"/>
            <color indexed="81"/>
            <rFont val="Tahoma"/>
            <family val="2"/>
            <charset val="162"/>
          </rPr>
          <t>İlave Kurulu Güç 4,4 MWe olmuştur.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J180" authorId="1">
      <text>
        <r>
          <rPr>
            <sz val="9"/>
            <color indexed="81"/>
            <rFont val="Tahoma"/>
            <family val="2"/>
            <charset val="162"/>
          </rPr>
          <t xml:space="preserve">İlave Kurulu Güç 0,85 MWe olmuştur.
</t>
        </r>
      </text>
    </comment>
    <comment ref="J185" authorId="1">
      <text>
        <r>
          <rPr>
            <sz val="9"/>
            <color indexed="81"/>
            <rFont val="Tahoma"/>
            <family val="2"/>
            <charset val="162"/>
          </rPr>
          <t xml:space="preserve">İlave Kurulu Güç 1,1 MWe olmuştur.
</t>
        </r>
      </text>
    </comment>
    <comment ref="J186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9,8 MWe olmuştur.
</t>
        </r>
      </text>
    </comment>
    <comment ref="J189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2 MWe olmuştur.
</t>
        </r>
      </text>
    </comment>
    <comment ref="J190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1 MWe olmuştur.
</t>
        </r>
      </text>
    </comment>
    <comment ref="J194" authorId="1">
      <text>
        <r>
          <rPr>
            <sz val="9"/>
            <color indexed="81"/>
            <rFont val="Tahoma"/>
            <family val="2"/>
            <charset val="162"/>
          </rPr>
          <t xml:space="preserve">İlave Kurulu Güç 5,70 MWe olmuştur.
</t>
        </r>
      </text>
    </comment>
    <comment ref="J198" authorId="1">
      <text>
        <r>
          <rPr>
            <sz val="9"/>
            <color indexed="81"/>
            <rFont val="Tahoma"/>
            <family val="2"/>
            <charset val="162"/>
          </rPr>
          <t>İlave Kurulu Güç 10,20 MWe olmuştur.</t>
        </r>
      </text>
    </comment>
    <comment ref="J201" authorId="0">
      <text>
        <r>
          <rPr>
            <sz val="9"/>
            <color indexed="81"/>
            <rFont val="Tahoma"/>
            <family val="2"/>
            <charset val="162"/>
          </rPr>
          <t xml:space="preserve">0,8 MWe gücündeki mevcut 32 adet ünitenin her birinin gücü 0,1 MWe artarak 0,9 MWe'a çıkmış olup ayrıca 2,3 MWe gücündeki 6 adet yeni ünitenin geçici kabulü yapılmıştır.
</t>
        </r>
      </text>
    </comment>
    <comment ref="J204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14 MWe olmuştur.
</t>
        </r>
      </text>
    </comment>
    <comment ref="J206" authorId="0">
      <text>
        <r>
          <rPr>
            <sz val="9"/>
            <color indexed="81"/>
            <rFont val="Tahoma"/>
            <family val="2"/>
            <charset val="162"/>
          </rPr>
          <t>Mevcut bir türbinin yer değişikliği yapılmıştır.</t>
        </r>
      </text>
    </comment>
    <comment ref="J207" authorId="0">
      <text>
        <r>
          <rPr>
            <sz val="9"/>
            <color indexed="81"/>
            <rFont val="Tahoma"/>
            <family val="2"/>
            <charset val="162"/>
          </rPr>
          <t>İlave Kurulu Güç 9 MWe olmuştur.</t>
        </r>
      </text>
    </comment>
    <comment ref="J212" authorId="0">
      <text>
        <r>
          <rPr>
            <sz val="9"/>
            <color indexed="81"/>
            <rFont val="Tahoma"/>
            <family val="2"/>
            <charset val="162"/>
          </rPr>
          <t>İlave Kurulu Güç 3,237 MWe olmuştur.</t>
        </r>
      </text>
    </comment>
    <comment ref="J219" authorId="0">
      <text>
        <r>
          <rPr>
            <sz val="9"/>
            <color indexed="81"/>
            <rFont val="Tahoma"/>
            <family val="2"/>
            <charset val="162"/>
          </rPr>
          <t xml:space="preserve">Mevcut 1,365 MWe'llık ünite sökülerek yerine 1,2 MWe'lık ünite takılmıştır.
</t>
        </r>
      </text>
    </comment>
    <comment ref="J220" authorId="0">
      <text>
        <r>
          <rPr>
            <sz val="9"/>
            <color indexed="81"/>
            <rFont val="Tahoma"/>
            <family val="2"/>
            <charset val="162"/>
          </rPr>
          <t xml:space="preserve">Mevcut 10 adet ünitenin her birinde 0,3 MWe'lık güç artışı olmuştur.
</t>
        </r>
      </text>
    </comment>
    <comment ref="J226" authorId="0">
      <text>
        <r>
          <rPr>
            <sz val="9"/>
            <color indexed="81"/>
            <rFont val="Tahoma"/>
            <family val="2"/>
            <charset val="162"/>
          </rPr>
          <t xml:space="preserve">Mevcut 2 MWe'llık ünite sökülerek yerine 4,3 MWe'lık ünite takılmıştır.
</t>
        </r>
      </text>
    </comment>
    <comment ref="J227" authorId="0">
      <text>
        <r>
          <rPr>
            <sz val="9"/>
            <color indexed="81"/>
            <rFont val="Tahoma"/>
            <family val="2"/>
            <charset val="162"/>
          </rPr>
          <t xml:space="preserve">Önceden mekanik gücü üzerinden kabulü yapılmış olan mevcut 2,3 MWe'lık bir adet ünitenin elektrik gücü üzerinden kabulü yapılmış olup ayrıca 3 adet 2,3 MWe'lık yeni ünitenin geçici kabulü yapılmıştır.
</t>
        </r>
      </text>
    </comment>
    <comment ref="J228" authorId="0">
      <text>
        <r>
          <rPr>
            <sz val="9"/>
            <color indexed="81"/>
            <rFont val="Tahoma"/>
            <family val="2"/>
            <charset val="162"/>
          </rPr>
          <t>Mevcut türbinde 0,325 MWe'lık güç artışı olmuştur.</t>
        </r>
      </text>
    </comment>
    <comment ref="J230" authorId="0">
      <text>
        <r>
          <rPr>
            <sz val="9"/>
            <color indexed="81"/>
            <rFont val="Tahoma"/>
            <family val="2"/>
            <charset val="162"/>
          </rPr>
          <t xml:space="preserve">Mevcut ünitelerde elektriksel güç artışı olmuştur.
</t>
        </r>
      </text>
    </comment>
    <comment ref="J231" authorId="0">
      <text>
        <r>
          <rPr>
            <sz val="9"/>
            <color indexed="81"/>
            <rFont val="Tahoma"/>
            <family val="2"/>
            <charset val="162"/>
          </rPr>
          <t xml:space="preserve">Mevcut bir ünitede 1,70 MWe güç artışı olmuştur. Ayrıca, 5,05 MWe gücünde yeni bir ünitenin geçici kabulü yapılmıştır.
</t>
        </r>
      </text>
    </comment>
    <comment ref="J236" authorId="0">
      <text>
        <r>
          <rPr>
            <sz val="9"/>
            <color indexed="81"/>
            <rFont val="Tahoma"/>
            <family val="2"/>
            <charset val="162"/>
          </rPr>
          <t xml:space="preserve">İlave Kurulu Güç 0 MWe olmuştur
</t>
        </r>
      </text>
    </comment>
    <comment ref="J242" authorId="0">
      <text>
        <r>
          <rPr>
            <sz val="9"/>
            <color indexed="81"/>
            <rFont val="Tahoma"/>
            <family val="2"/>
            <charset val="162"/>
          </rPr>
          <t xml:space="preserve">Mevcut ünitede 23 MWe'lik güç artışı olmuştur.
</t>
        </r>
      </text>
    </comment>
  </commentList>
</comments>
</file>

<file path=xl/sharedStrings.xml><?xml version="1.0" encoding="utf-8"?>
<sst xmlns="http://schemas.openxmlformats.org/spreadsheetml/2006/main" count="1327" uniqueCount="622">
  <si>
    <t>SIRA NO</t>
  </si>
  <si>
    <t>ŞİRKET ADI</t>
  </si>
  <si>
    <t>YAKIT CİNSİ</t>
  </si>
  <si>
    <r>
      <t>ÜNİTE GÜCÜ MW</t>
    </r>
    <r>
      <rPr>
        <b/>
        <vertAlign val="subscript"/>
        <sz val="10"/>
        <rFont val="Arial"/>
        <family val="2"/>
        <charset val="162"/>
      </rPr>
      <t>e</t>
    </r>
  </si>
  <si>
    <t>ÜNİTE SAYISI</t>
  </si>
  <si>
    <t>HES</t>
  </si>
  <si>
    <t>RES</t>
  </si>
  <si>
    <t>KURULU GÜCÜ MW</t>
  </si>
  <si>
    <t xml:space="preserve"> KABUL ADET </t>
  </si>
  <si>
    <t xml:space="preserve">DG </t>
  </si>
  <si>
    <t>TOPLAM:</t>
  </si>
  <si>
    <t>İL</t>
  </si>
  <si>
    <t>SANTRAL ADI</t>
  </si>
  <si>
    <t xml:space="preserve">HES  </t>
  </si>
  <si>
    <r>
      <t>İLAVE KURULU GÜÇ MW</t>
    </r>
    <r>
      <rPr>
        <b/>
        <vertAlign val="subscript"/>
        <sz val="10"/>
        <rFont val="Arial"/>
        <family val="2"/>
        <charset val="162"/>
      </rPr>
      <t>e</t>
    </r>
  </si>
  <si>
    <t>TERMİK</t>
  </si>
  <si>
    <t xml:space="preserve">YAKIT TÜRÜ </t>
  </si>
  <si>
    <t>İLAVE KURULU GÜÇ TOPLAMI (MW)</t>
  </si>
  <si>
    <t>Not: Tablodaki değerler geçici olup revize edilebilir.</t>
  </si>
  <si>
    <t>BİYOKÜTLE</t>
  </si>
  <si>
    <t>ATIK ISI</t>
  </si>
  <si>
    <t>BİYOKÜTLE (ÇÖP GAZI)</t>
  </si>
  <si>
    <t>JEOTERMAL</t>
  </si>
  <si>
    <t>LİSANS TARİHİ</t>
  </si>
  <si>
    <t>LİSANS SAYISI</t>
  </si>
  <si>
    <t>İTHAL KÖMÜR</t>
  </si>
  <si>
    <t>LİNYİT</t>
  </si>
  <si>
    <t xml:space="preserve">  GEÇİCİ KABUL TARİHİ</t>
  </si>
  <si>
    <t>DG</t>
  </si>
  <si>
    <t>İSTANBUL</t>
  </si>
  <si>
    <t>2016 YILI ENERJİ YATIRIMLARI</t>
  </si>
  <si>
    <t>BAYRAKTARLAR HOLDİNG A.Ş.</t>
  </si>
  <si>
    <t>TARABYA OTELİ KOJENERASYON</t>
  </si>
  <si>
    <t>EÜ/3338-2/2023</t>
  </si>
  <si>
    <t>ZORLU JEOTERMAL ENERJİ ELEKTİRİK ÜRETİM A.Ş.</t>
  </si>
  <si>
    <t>ALAŞEHİR JES</t>
  </si>
  <si>
    <t>MANİSA</t>
  </si>
  <si>
    <t>EÜ/5835-3/03375</t>
  </si>
  <si>
    <t>BEYPİ BEYPAZARI TARIMSAL ÜR. PAZ. SAN. VE TİC. A.Ş.</t>
  </si>
  <si>
    <t>BEYPİ A.Ş. BOLU YEM FABRİKASI KOJEN. SAN.</t>
  </si>
  <si>
    <t>BOLU</t>
  </si>
  <si>
    <t>1 GM</t>
  </si>
  <si>
    <t>EÜ/3446-4/2090</t>
  </si>
  <si>
    <t>İÇDAŞ ÇELİK ENERJİ TERSANE VE ULAŞIM SAN. A.Ş.</t>
  </si>
  <si>
    <t>İÇDAŞ BİGA RES</t>
  </si>
  <si>
    <t>ÇANAKKALE</t>
  </si>
  <si>
    <t>EÜ/3498-11/2145</t>
  </si>
  <si>
    <t>SE SANTRAL ELEKTRİK ÜRETİM SAN. VE TİC. A.Ş.</t>
  </si>
  <si>
    <t>YAHYALI RES</t>
  </si>
  <si>
    <t>KAYSERİ</t>
  </si>
  <si>
    <t>EÜ/3734-19/2290</t>
  </si>
  <si>
    <t>AKSA GÖYNÜK ENERJİ ÜRETİM A.Ş.</t>
  </si>
  <si>
    <t>BOLU-GÖYNÜK ENERJİ SANTRALİ</t>
  </si>
  <si>
    <t>1 BT</t>
  </si>
  <si>
    <t>EBD ENERJİ ÜRETİM VE TİC. A.Ş.</t>
  </si>
  <si>
    <t>KÖROĞLU BARAJI VE KOTANLI HES</t>
  </si>
  <si>
    <t>ARDAHAN</t>
  </si>
  <si>
    <t>EÜ/3417-3/2066</t>
  </si>
  <si>
    <t>ARE ELEKTRİK ÜRETİM TİC. VE SAN. A.Ş.</t>
  </si>
  <si>
    <t>KURTKAYASI RES</t>
  </si>
  <si>
    <t>EÜ/1508-1/1093</t>
  </si>
  <si>
    <t>EÜ/2415-6/1594</t>
  </si>
  <si>
    <t>DOĞUŞ ENERJİ ÜRETİM VE TİC. A.Ş.</t>
  </si>
  <si>
    <t>ARTVİN BARAJI VE HES</t>
  </si>
  <si>
    <t>ARTVİN</t>
  </si>
  <si>
    <t>BURTEKS TEKSTİL SAN. VE TİC. A.Ş.</t>
  </si>
  <si>
    <t>GAZİANTEP</t>
  </si>
  <si>
    <t>EÜ/4969-189/02889</t>
  </si>
  <si>
    <t>TERMİK-KOJENERASYON SANTRALİ</t>
  </si>
  <si>
    <t>ENERJİSA ENERJİ ÜRETİM A.Ş.</t>
  </si>
  <si>
    <t>YAMANLI II HES (1. KADEME ÜNİTE 1 VE 2)</t>
  </si>
  <si>
    <t>ADANA</t>
  </si>
  <si>
    <t>EÜ/799-3/652</t>
  </si>
  <si>
    <t>EÜ/3640-1/2207</t>
  </si>
  <si>
    <t>AYEN ENERJİ A.Ş.</t>
  </si>
  <si>
    <t>AKBÜK II RES</t>
  </si>
  <si>
    <t>NKD ELEKTRİK ENERJİ ÜRETİM A.Ş.</t>
  </si>
  <si>
    <t>ÇİLEHANE HES</t>
  </si>
  <si>
    <t>TOKAT</t>
  </si>
  <si>
    <t>EÜ/3308-4/1997</t>
  </si>
  <si>
    <t>YUNUS EMRE TERMİK SANTRALİ</t>
  </si>
  <si>
    <t>ESKİŞEHİR</t>
  </si>
  <si>
    <t>EÜ/1698-3/1234</t>
  </si>
  <si>
    <t>ADULARYA ENERJİ ELEKTRİK ÜRETİMİ VE MADENCİLİK A.Ş.</t>
  </si>
  <si>
    <t>EÜ/4340/02583</t>
  </si>
  <si>
    <t>ITC-KA ENERJİ ÜRETİM SAN. VE TİC. A.Ş.</t>
  </si>
  <si>
    <t>ITC-KA BİYOKÜTLE GAZLAŞTIRMA TESİSİ</t>
  </si>
  <si>
    <t>ANKARA</t>
  </si>
  <si>
    <t>OMEGA ENERJİ VE YATIRIM A.Ş.</t>
  </si>
  <si>
    <t>SUSUZ REGÜLATÖRÜ VE HES</t>
  </si>
  <si>
    <t>EÜ/3424-4/2070</t>
  </si>
  <si>
    <t>EÜ/3071-35/1826</t>
  </si>
  <si>
    <t>KANİJE RES</t>
  </si>
  <si>
    <t>DERNE ENERJİ ÜRETİM A.Ş.</t>
  </si>
  <si>
    <t>ANI BİSKÜVİ GIDA SAN. VE TİC. A.Ş.</t>
  </si>
  <si>
    <t>ANI BİSKÜVİ KOJENERASYON SANTRALİ</t>
  </si>
  <si>
    <t>KARAMAN</t>
  </si>
  <si>
    <t>EÜ/5517-3/03258</t>
  </si>
  <si>
    <t>EÜ/4969-110/2810</t>
  </si>
  <si>
    <t>EÜ/4325-26/02587</t>
  </si>
  <si>
    <t>ENFAŞ ENERJİ ELEKTRİK ÜRETİM A.Ş.</t>
  </si>
  <si>
    <t>AKSARAY OSB BİYOGAZ SANTRALİ</t>
  </si>
  <si>
    <t>AKSARAY</t>
  </si>
  <si>
    <t>3 GM</t>
  </si>
  <si>
    <t>EÜ/298-1/415</t>
  </si>
  <si>
    <t>TUFANBEYLİ ÜRETİM TESİSİ</t>
  </si>
  <si>
    <t>EÜ/4129-4/2476</t>
  </si>
  <si>
    <t>GÖKBÖĞET ENERJİ ÜRETİM SAN. VE TİCARET A.Ş.</t>
  </si>
  <si>
    <t>GÖKBÖĞET HES</t>
  </si>
  <si>
    <t>ISPARTA</t>
  </si>
  <si>
    <t>EÜ/3210-5/1942</t>
  </si>
  <si>
    <t>KUTUP ENERJİ ELEKTRİK ÜRETİM A.Ş.</t>
  </si>
  <si>
    <t>BAYRA HES</t>
  </si>
  <si>
    <t>IĞDIR</t>
  </si>
  <si>
    <t>EÜ/1622-1/1174</t>
  </si>
  <si>
    <t>YAYLAKÖY RES ELEKTRİK ÜRETİM A.Ş.</t>
  </si>
  <si>
    <t>YAYLAKÖY RES</t>
  </si>
  <si>
    <t>İZMİR</t>
  </si>
  <si>
    <t>GREENECO ENERJİ ELEKTRİK ÜRETİM A.Ş.</t>
  </si>
  <si>
    <t>GREENECO JES</t>
  </si>
  <si>
    <t>DENİZLİ</t>
  </si>
  <si>
    <t>1 PT</t>
  </si>
  <si>
    <t>EÜ/5843-22/03378</t>
  </si>
  <si>
    <t>ARIKAN MENSUCAT SAN. VE TİC. A.Ş.</t>
  </si>
  <si>
    <t>ARIKAN ÜRETİM TESİSİ</t>
  </si>
  <si>
    <t>KAHRAMANMARAŞ</t>
  </si>
  <si>
    <t>EÜ/5763-5/03339</t>
  </si>
  <si>
    <t>2 GM</t>
  </si>
  <si>
    <t>ULUBORLU RES</t>
  </si>
  <si>
    <t>EÜ/3034-11/1792</t>
  </si>
  <si>
    <t>EDİRNE-TEKİRDAĞ</t>
  </si>
  <si>
    <t>TOROS TARIM SANAYİ VE TİC. A.Ş.</t>
  </si>
  <si>
    <t>TOROS TARIM SAMSUN SANTRALİ</t>
  </si>
  <si>
    <t>SAMSUN</t>
  </si>
  <si>
    <t>KAVRAM ENERJİ YATIRIM ÜRETİM VE TİC. A.Ş.</t>
  </si>
  <si>
    <t>EÜ/5391-6/03205</t>
  </si>
  <si>
    <t>YAMANLI II HES (1. KADEME ÜNİTE 3)</t>
  </si>
  <si>
    <t>ADANA-KAHRAMANMARAŞ</t>
  </si>
  <si>
    <t>DETAŞ ENERJİ ÜRETİM A.Ş.</t>
  </si>
  <si>
    <t>ÇANDIR-1 REG. VE HES</t>
  </si>
  <si>
    <t>ANTALYA</t>
  </si>
  <si>
    <t>EÜ/3553-7/2175</t>
  </si>
  <si>
    <t>EÜ/1820-14/1292</t>
  </si>
  <si>
    <t>GA ELEKTRİK ENERJİSİ ÜRETİM SATIŞ SAN. VE TİC. A.Ş.</t>
  </si>
  <si>
    <t>UMUTLU HES</t>
  </si>
  <si>
    <t>AMASYA</t>
  </si>
  <si>
    <t>BANDIRMA II DGKÇS</t>
  </si>
  <si>
    <t>BALIKESİR</t>
  </si>
  <si>
    <t>EÜ/5117-1/03066</t>
  </si>
  <si>
    <t>1 GT</t>
  </si>
  <si>
    <t>EÜ/5228-2/03114</t>
  </si>
  <si>
    <t>KARACABEY-2 BİYOGAZ TESİSİ</t>
  </si>
  <si>
    <t>BURSA</t>
  </si>
  <si>
    <t>USTAOĞLU ELEKTRİK ÜRETİM A.Ş.</t>
  </si>
  <si>
    <t>ARISU REGÜLATÖRÜ VE HES</t>
  </si>
  <si>
    <t>TRABZON</t>
  </si>
  <si>
    <t>EÜ/1904-51/1359</t>
  </si>
  <si>
    <t>MARTI ELEKTRİK ÜRETİM A.Ş.</t>
  </si>
  <si>
    <t>EÜ/3118-3/1869</t>
  </si>
  <si>
    <t>ÇAY REGÜLATÖRÜ VE HES</t>
  </si>
  <si>
    <t>GİRESUN</t>
  </si>
  <si>
    <t>EÜ/4969-61/2761</t>
  </si>
  <si>
    <t>RB KARESİ İTHALAT İHRACAT TEKSTİL SAN. VE TİC. SAN. A.Ş.</t>
  </si>
  <si>
    <t>KOJENERASYON TESİSİ</t>
  </si>
  <si>
    <t>TAV EGE TERMİNAL YATIRIM YAPIM VE İŞLETME A.Ş.</t>
  </si>
  <si>
    <t>TAV EGE ADNAN MENDERES HAVALİMANI OTOPRODÜKTÖR TESİSİ</t>
  </si>
  <si>
    <t>EÜ/5966-5/03408</t>
  </si>
  <si>
    <t>EÜ/3519-33/2160</t>
  </si>
  <si>
    <t>FEM ENERJİ ÜRETİM LTD. ŞTİ.</t>
  </si>
  <si>
    <t>PAŞALI REGÜLATÖRÜ VE HES</t>
  </si>
  <si>
    <t>EÜ/5060-2/03039</t>
  </si>
  <si>
    <t>REİS RS ENERJİ ELEKTRİK ÜRETİMİ MOTORLU ARAÇLAR TÜTÜN ÜRÜN. DAĞ. PAZ. SAN. VE TİC. A.Ş.</t>
  </si>
  <si>
    <t>ZONGULDAK</t>
  </si>
  <si>
    <t>1x2,16+1x0,96</t>
  </si>
  <si>
    <t>2x0,362+1x0,139</t>
  </si>
  <si>
    <t>BAKRAS ENERJİ ELEKTRİK ÜRETİM VE TİC. A.Ş.</t>
  </si>
  <si>
    <t>ŞENBÜK RES</t>
  </si>
  <si>
    <t>HATAY</t>
  </si>
  <si>
    <t>EÜ/1747-4/1257</t>
  </si>
  <si>
    <t>PROEN ENERJİ VE MADENCİLİK SANAYİ VE TİCARET A.Ş.</t>
  </si>
  <si>
    <t>VANAZİT HES</t>
  </si>
  <si>
    <t>EÜ/1012-2/755</t>
  </si>
  <si>
    <t>EÜ/2343-1/1570</t>
  </si>
  <si>
    <t>ÜNER ENERJİ ELEKTRİK ÜRETİM SANAYİ VE TİCARET A.Ş.</t>
  </si>
  <si>
    <t>HAYMEANA I-II HES (HAYMEANA I HES)</t>
  </si>
  <si>
    <t>KÜTAHYA</t>
  </si>
  <si>
    <t>EGENDA EGE ENERJİ ÜRETİM A.Ş.</t>
  </si>
  <si>
    <t>EÜ/1622-7/1180</t>
  </si>
  <si>
    <t>GERMİYAN RES</t>
  </si>
  <si>
    <t>ANEMON ENERJİ ELEKTRİK ÜRETİM A.Ş.</t>
  </si>
  <si>
    <t>İNTEPE RES</t>
  </si>
  <si>
    <t>EÜ/249-3/385</t>
  </si>
  <si>
    <t>5 GM</t>
  </si>
  <si>
    <t>EÜ/3280-4/1981</t>
  </si>
  <si>
    <t>AKENES ENERJİ ELEKTRİK ÜRETİM İNŞ. TAAH. VE SAN. TİC. A.Ş.</t>
  </si>
  <si>
    <t>SİVAS</t>
  </si>
  <si>
    <t>1x4,840+1x1,930</t>
  </si>
  <si>
    <t>DOĞANŞAR REG. VE HES</t>
  </si>
  <si>
    <t>İSKELE ELEKTRİK ÜRETİM A.Ş.</t>
  </si>
  <si>
    <t>İKİLER HES</t>
  </si>
  <si>
    <t>BOLU-KARABÜK</t>
  </si>
  <si>
    <t>EÜ/3103-9/1860</t>
  </si>
  <si>
    <t>EÜ/3034-1/1784</t>
  </si>
  <si>
    <t>KENTSOLAR ELEKTRİK ÜRETİM SAN. VE TİC. LTD. ŞTİ.</t>
  </si>
  <si>
    <t>İNEGÖL-CERRAH HES</t>
  </si>
  <si>
    <t>DERNE TEMİZ ENERJİ ÜRETİM A.Ş.</t>
  </si>
  <si>
    <t>3x2,4+1x1,8</t>
  </si>
  <si>
    <t>MARTEKS MARAŞ TEKSTİL SANAYİ A.Ş.</t>
  </si>
  <si>
    <t>MARTEKS ÜRETİM TESİSİ</t>
  </si>
  <si>
    <t>EÜ/5691-5/03319</t>
  </si>
  <si>
    <t>BADES ELEKTRİK ÜRETİM A.Ş.</t>
  </si>
  <si>
    <t>TAHA DGKÇS</t>
  </si>
  <si>
    <t>EÜ/3354-5/2037</t>
  </si>
  <si>
    <t>MARDİN</t>
  </si>
  <si>
    <t>AKPINAR ENERJİ ÜRETİM SAN. VE TİC. A.Ş.</t>
  </si>
  <si>
    <t>AKPINAR HES</t>
  </si>
  <si>
    <t>EÜ/2001-22/1416</t>
  </si>
  <si>
    <t>SÜPER ELEKTRİK ÜRETİM A.Ş.</t>
  </si>
  <si>
    <t>EÜ/3619-1/2201</t>
  </si>
  <si>
    <t>ÇATALTEPE RES</t>
  </si>
  <si>
    <t>ENERJEO KEMALİYE ENERJİ ÜRETİM A.Ş.</t>
  </si>
  <si>
    <t>ENERJEO KEMALİYE SANTRALİ</t>
  </si>
  <si>
    <t>EÜ/4325-25/02584</t>
  </si>
  <si>
    <t>EÜ/5898-1/03395</t>
  </si>
  <si>
    <t>ÇELİKLER PAMUKÖREN JEOTERMAL ELEKTRİK ÜR. A.Ş.</t>
  </si>
  <si>
    <t>AYDIN</t>
  </si>
  <si>
    <t>PAMUKÖREN JES 3</t>
  </si>
  <si>
    <t>EÜ/3683-6/2238</t>
  </si>
  <si>
    <t>GERES ELEKTRİK ÜRETİM A.Ş.</t>
  </si>
  <si>
    <t>GERES RES</t>
  </si>
  <si>
    <t>EÜ/1622-6/1179</t>
  </si>
  <si>
    <t>URLA RES</t>
  </si>
  <si>
    <t>EÜ/5863-18/03392</t>
  </si>
  <si>
    <t>TEKAS TEKSTİL İHRACAT VE İTHALAT TİC. VE SAN. A.Ş.</t>
  </si>
  <si>
    <t>TEKAS ELEKTRİK ÜRETİM SANTRALİ</t>
  </si>
  <si>
    <t>EÜ/4220-20/2527</t>
  </si>
  <si>
    <t>POYRAZ RES</t>
  </si>
  <si>
    <t>NM ENERJİ ELEKTRİK ÜRETİM A.Ş.</t>
  </si>
  <si>
    <t>EÜ/3053-8/1802</t>
  </si>
  <si>
    <t>AMASYA RES</t>
  </si>
  <si>
    <t>ŞEHZADE ENERJİ ÜRETİM TİC. SAN. A.Ş.</t>
  </si>
  <si>
    <t>AROVA RES ELEKTRİK ÜRETİM A.Ş.</t>
  </si>
  <si>
    <t>YALOVA RES</t>
  </si>
  <si>
    <t>YALOVA</t>
  </si>
  <si>
    <t>EÜ/3301-11/1991</t>
  </si>
  <si>
    <t>EÜ/2078-5/1467</t>
  </si>
  <si>
    <t>ÜÇGEN SEFERİHİSAR RÜZGAR ENJ. ELK. ÜRT. A.Ş.</t>
  </si>
  <si>
    <t>SEFERİHİSAR RES</t>
  </si>
  <si>
    <t>ALAÇATI RES</t>
  </si>
  <si>
    <t>EÜ/1622-5/1178</t>
  </si>
  <si>
    <t>EÜ/1590-5/1160</t>
  </si>
  <si>
    <t>NAS ENERJİ A.Ş.</t>
  </si>
  <si>
    <t>GARZAN BARAJI VE HES</t>
  </si>
  <si>
    <t>BATMAN</t>
  </si>
  <si>
    <t>2x0,585+2x0,04+1x0,09</t>
  </si>
  <si>
    <t>EÜ/3034-13/1793</t>
  </si>
  <si>
    <t>BOZYAKA RES</t>
  </si>
  <si>
    <t>EÜ/4969-202/02902</t>
  </si>
  <si>
    <t>KAHRAMANMARAŞ KAĞIT SANAYİ VE TİCARET A.Ş.</t>
  </si>
  <si>
    <t>TERMİK (KOJENERASYON) SANTRALİ</t>
  </si>
  <si>
    <t>EÜ/2650-3/1648</t>
  </si>
  <si>
    <t>ZORLU RÜZGAR ENERJİSİ ELEKTRİK ÜRETİMİ A.Ş.</t>
  </si>
  <si>
    <t>SARITEPE RES</t>
  </si>
  <si>
    <t>OSMANİYE</t>
  </si>
  <si>
    <t>EÜ/1352-2/979</t>
  </si>
  <si>
    <t xml:space="preserve">ORTADOĞU ENERJİ SAN. VE TİC. A.Ş. </t>
  </si>
  <si>
    <t>ODAYERİ BİYOGAZ</t>
  </si>
  <si>
    <t>POYRAZ ENERJİ ELEKTRİK ÜRETİM A.Ş.</t>
  </si>
  <si>
    <t>EÜ/1149-8/828</t>
  </si>
  <si>
    <t>EÜ/3201-6/1928</t>
  </si>
  <si>
    <t>EĞİN ENERJİ ÜRETİM AĞAÇ. TARIM VE HAYVAN. İNŞ. TUR. MAD. SAN. VE TİC. A.Ş.</t>
  </si>
  <si>
    <t>DEMİR REGÜLATÖRÜ VE HES</t>
  </si>
  <si>
    <t>ERZİNCAN</t>
  </si>
  <si>
    <t>KARDEMİR HADDECİLİK SANAYİ VE TİC. LTD. ŞTİ.</t>
  </si>
  <si>
    <t>4 GM</t>
  </si>
  <si>
    <t>İÇANADOLU DOĞALGAZ ELEKTRİK ÜRETİM VE TİC. A.Ş.</t>
  </si>
  <si>
    <t>İÇ ANADOLU DGKÇS</t>
  </si>
  <si>
    <t>KIRIKKALE</t>
  </si>
  <si>
    <t>EÜ/3118-1/1867</t>
  </si>
  <si>
    <t>MORDOĞAN RES</t>
  </si>
  <si>
    <t>EÜ/1622-8/1181</t>
  </si>
  <si>
    <t>ÇAYALTI REGÜLATÖRÜ VE HES (2. SANTRAL)</t>
  </si>
  <si>
    <t>REA ELEKTRİK ÜRETİM TİC. VE SAN. LTD. ŞTİ.</t>
  </si>
  <si>
    <t>ZİNCİRLİ RES</t>
  </si>
  <si>
    <t>EÜ/3519-7/2158</t>
  </si>
  <si>
    <t>EÜ/4969-226/02926</t>
  </si>
  <si>
    <t>ABALIOĞLU YEM SOYA VE TEKSTİL SAN. A.Ş.</t>
  </si>
  <si>
    <t>ABALIOĞLU KOJENERASYON TESİSİ</t>
  </si>
  <si>
    <t>ÇERÇİKAYA RES</t>
  </si>
  <si>
    <t>EÜ/3712-4/2263</t>
  </si>
  <si>
    <t>ZT ENERJİ ELEKTRİK ÜRETİM SANAYİ VE TİC. A.Ş.</t>
  </si>
  <si>
    <t>NEK ELEKTRİK ÜRETİM A.Ş.</t>
  </si>
  <si>
    <t>YANIKKÖPRÜ HES</t>
  </si>
  <si>
    <t>ERZURUM</t>
  </si>
  <si>
    <t>EÜ/1508-2/1094</t>
  </si>
  <si>
    <t>EREN ENERJİ ELEKTRİK ÜRETİM A.Ş.</t>
  </si>
  <si>
    <t>EÜ/369-1/479</t>
  </si>
  <si>
    <t>YERLİ/İTHAL TAŞKÖMÜRÜ VEYA LİNYİT</t>
  </si>
  <si>
    <t>Y./İTH. T.KÖM./LİN.</t>
  </si>
  <si>
    <t>ZONGULDAK EREN ENERJİ ELEKTRİK ÜR. A.Ş. ÜRETİM TESİSİ (ZETES III)</t>
  </si>
  <si>
    <t>GEBZE KOJENERASYON TESİSİ</t>
  </si>
  <si>
    <t>KOCAELİ</t>
  </si>
  <si>
    <t>EÜ/4969-64/02764</t>
  </si>
  <si>
    <t>4x3+1x1,8</t>
  </si>
  <si>
    <t>2x2,950+1x1,2</t>
  </si>
  <si>
    <t>5x2+1x0,8</t>
  </si>
  <si>
    <t>2x4,401+1x3,048</t>
  </si>
  <si>
    <t>EÜ/3821-5/2327</t>
  </si>
  <si>
    <t>MENDERES GEOTHERMAL ELEKTRİK ÜRETİM A.Ş.</t>
  </si>
  <si>
    <t>DORA-4 JES</t>
  </si>
  <si>
    <t>EÜ/1622-16/1189</t>
  </si>
  <si>
    <t>ÇALIK RÜZGAR ENERJİSİ ELEKTRİK ÜRETİM A.Ş.</t>
  </si>
  <si>
    <t>DEMİRCİLİ RES</t>
  </si>
  <si>
    <t>17.07.2008</t>
  </si>
  <si>
    <t>EÜ/1678-3/1217</t>
  </si>
  <si>
    <t>BERGAMA RES ENERJİ ÜRETİM A.Ş.</t>
  </si>
  <si>
    <t>ALİAĞA RES</t>
  </si>
  <si>
    <t>ZELİHA RES</t>
  </si>
  <si>
    <t>KIRKLARELİ</t>
  </si>
  <si>
    <t>EÜ/3597-4/2199</t>
  </si>
  <si>
    <t>EÜ/5906-7/03397</t>
  </si>
  <si>
    <t>GEP GLOBAL ELEKTRİK ÜRETİM A.Ş.</t>
  </si>
  <si>
    <t xml:space="preserve">GEP KARAMAN OSB
KOJENERASYON SANTRALİ
</t>
  </si>
  <si>
    <t>BERKE ELEKTRİK ÜRETİM A.Ş.</t>
  </si>
  <si>
    <t>EBRU REG. VE HES</t>
  </si>
  <si>
    <t>EÜ/1605-2/1168</t>
  </si>
  <si>
    <t>KASTAMONU</t>
  </si>
  <si>
    <t>EÜ/2650-4/1649</t>
  </si>
  <si>
    <t>DEMİRCİLER RES</t>
  </si>
  <si>
    <t>AFYON BİYOGAZ ELEKTRİK ÜRETİM A.Ş.</t>
  </si>
  <si>
    <t>AFYON-I BİYOGAZ SANTRALİ</t>
  </si>
  <si>
    <t>AFYONKARAHİSAR</t>
  </si>
  <si>
    <t>BİYOKÜTLE (HAYVANSAL ATIK)</t>
  </si>
  <si>
    <t>EÜ/6052-13/03417</t>
  </si>
  <si>
    <t>AYDIN-MUĞLA</t>
  </si>
  <si>
    <t>OKMAN ENERJİ ELEKTRİK ÜRETİM VE YATIRIM A.Ş.</t>
  </si>
  <si>
    <t>KARADAĞ RES</t>
  </si>
  <si>
    <t>EÜ/1622-10/1183</t>
  </si>
  <si>
    <t>EÜ/1179-21/850</t>
  </si>
  <si>
    <t>BOREAS ENERJİ ÜRETİM SİSTEMLERİ SANAYİ VE TİCARET A.Ş.</t>
  </si>
  <si>
    <t>BOREAS I ENEZ RES</t>
  </si>
  <si>
    <t>EDİRNE</t>
  </si>
  <si>
    <t>EÜ/3118-8/1874</t>
  </si>
  <si>
    <t>BEREKETLİ ELEKTRİK ENERJİ ÜRETİM VE TİC. A.Ş.</t>
  </si>
  <si>
    <t>BEREKETLİ RES</t>
  </si>
  <si>
    <t>TOKAT-ORDU</t>
  </si>
  <si>
    <t>EÜ/1605-1/1167</t>
  </si>
  <si>
    <t>AL-YEL ELEKTRİK ÜRETİM A.Ş.</t>
  </si>
  <si>
    <t>GEYCEK RES</t>
  </si>
  <si>
    <t>KIRŞEHİR</t>
  </si>
  <si>
    <t>EGE-CMC GAYRİMENKUL YATIRIM TİCARET A.Ş.</t>
  </si>
  <si>
    <t>EÜ/4969-37/02737</t>
  </si>
  <si>
    <t>EÜ/4729-1/02637</t>
  </si>
  <si>
    <t>AYRES ELEKTRİK ÜRETİM A.Ş.</t>
  </si>
  <si>
    <t>1x2,85+7x1,70</t>
  </si>
  <si>
    <t>DİRİM ENERJİ ÜRETİM SAN. VE TİC. LTD. ŞTİ.</t>
  </si>
  <si>
    <t>ÇARIKLI HES</t>
  </si>
  <si>
    <t>EÜ/3640-4/2210</t>
  </si>
  <si>
    <t>EÜ/1583-8/1152</t>
  </si>
  <si>
    <t>KOZBÜKÜ HES</t>
  </si>
  <si>
    <t>ORDU</t>
  </si>
  <si>
    <t>EÜ/3474-4/2112</t>
  </si>
  <si>
    <t>ASSU ELEKTRİK ENERJİ ÜRETİM LTD. ŞTİ.</t>
  </si>
  <si>
    <t>BALIKLI I-II-III HES</t>
  </si>
  <si>
    <t>6,989+2,798</t>
  </si>
  <si>
    <t>EÜ/3272-1/1978</t>
  </si>
  <si>
    <t>KARAÇAYIR RES</t>
  </si>
  <si>
    <t>EÜ/1980-2/1405</t>
  </si>
  <si>
    <t>SUARI MÜŞAVİRLİK MÜH. ENERJİ SAN. VE TİC. A.Ş</t>
  </si>
  <si>
    <t>ATİLLA REGÜLATÖRÜ VE HES</t>
  </si>
  <si>
    <t>EÜ/3584-23/2194</t>
  </si>
  <si>
    <t>ADO ENERJİ ÜRETİM VE TİCARET A.Ş.</t>
  </si>
  <si>
    <t>AKYURT RES</t>
  </si>
  <si>
    <t>MURSAL ENERJİ ÜRETİM SANAYİ VE TİCARET A.Ş.</t>
  </si>
  <si>
    <t>EÜ/6387-1/03537</t>
  </si>
  <si>
    <t>ITC-KA ÇARŞAMBA ÜRETİM TESİSİ</t>
  </si>
  <si>
    <t>OVARES RES</t>
  </si>
  <si>
    <t>AYDIN-İZMİR</t>
  </si>
  <si>
    <t>EÜ/1099-3/799</t>
  </si>
  <si>
    <t>BTA ELEKTRİK ENERJİ ÜRETİM VE İNŞ. SAN. TİC. A.Ş.</t>
  </si>
  <si>
    <t>BALKODU II HES</t>
  </si>
  <si>
    <t>EÜ/3712-2/2261</t>
  </si>
  <si>
    <t>TÜRKAY ALTERNATİF ENERJİDEN ELEKTRİK ÜRETİM SAN. VE TİC. A.Ş.</t>
  </si>
  <si>
    <t>GÜNDOĞDU RES</t>
  </si>
  <si>
    <t>EÜ/5832-1/03354</t>
  </si>
  <si>
    <t>NOV ENERJİ ELEKTRİK ÜRETİM A.Ş.</t>
  </si>
  <si>
    <t>SİVAS ÇÖP GAZ ELEKTRİK ÜRETİM TESİSİ</t>
  </si>
  <si>
    <t>EÜ/3721-1/2269</t>
  </si>
  <si>
    <t>HANAY ELEKTRİK ÜRETİM A.Ş.</t>
  </si>
  <si>
    <t>ELMALI RES</t>
  </si>
  <si>
    <t>MERSİN</t>
  </si>
  <si>
    <t>BAK ENERJİ ÜRETİMİ A.Ş.</t>
  </si>
  <si>
    <t>EÜ/3175-2/1910</t>
  </si>
  <si>
    <t>KANDİL ELEKTRİK ÜRETİM TİCARET VE SANAYİ A.Ş.</t>
  </si>
  <si>
    <t>KANDİL REG. VE HES</t>
  </si>
  <si>
    <t>ADIYAMAN</t>
  </si>
  <si>
    <t>EÜ/3409-2/2061</t>
  </si>
  <si>
    <t>KONAKPINAR RES</t>
  </si>
  <si>
    <t>EÜ/3424-5/2071</t>
  </si>
  <si>
    <t>ADO ENERJİ ÜRETİM SAN. VE TİCARET A.Ş.</t>
  </si>
  <si>
    <t>ADO ENERJİ ÜRETİM VE SAN. TİCARET A.Ş.</t>
  </si>
  <si>
    <t>AREL YENİLENEBİLİR ENERJİ TEKNOLOJİLERİ VE ELEKTRİK ÜRETİM LTD. ŞTİ.</t>
  </si>
  <si>
    <t>AREL YENİLENEBİLİR ENERJİ ISPARTA BİYOKÜTLE TESİSİ</t>
  </si>
  <si>
    <t>EÜ/6448-15/03553</t>
  </si>
  <si>
    <t>EÜ/6237-1/03492</t>
  </si>
  <si>
    <t>TÜRKERLER JEOTERMAL ENERJİ ARAMA VE ÜRETİM A.Ş.</t>
  </si>
  <si>
    <t>ALAŞEHİR JES 2</t>
  </si>
  <si>
    <t>EÜ/2709-3/1671</t>
  </si>
  <si>
    <t>TÜFEKÇİKONAK HİDRO ENERJİ ELEKTRİK ÜRETİM A.Ş.</t>
  </si>
  <si>
    <t>TÜFEKÇİKONAĞI HES</t>
  </si>
  <si>
    <t>EÜ/3634-15/2204</t>
  </si>
  <si>
    <t>BAŞKÖY ENERJİ ELEKTRİK ÜRETİM A.Ş.</t>
  </si>
  <si>
    <t>KUZEY I-II REG. VE HES</t>
  </si>
  <si>
    <t>EÜ/3703-16/2255</t>
  </si>
  <si>
    <t>EGENER ELEKTRİK ÜRETİM VE MAKİNE SAN. VE TİC. A.Ş.</t>
  </si>
  <si>
    <t>KARABEL RES</t>
  </si>
  <si>
    <t>EÜ/1546-3/1129</t>
  </si>
  <si>
    <t>BURSA TEMİZ ENERJİ ELEKTRİK ÜRETİM SAN. VE TİC. A.Ş.</t>
  </si>
  <si>
    <t>BANDIRMA-3 RES</t>
  </si>
  <si>
    <t>EÜ/4969-250/2950</t>
  </si>
  <si>
    <t>TÜRKİYE PETROL RAFİNERİLERİ A.Ş.</t>
  </si>
  <si>
    <t>İZMİT RAFİNERİ TERMİK-KOJENERASYON</t>
  </si>
  <si>
    <t>2x10+1x15</t>
  </si>
  <si>
    <t>DG/FO</t>
  </si>
  <si>
    <t>EÜ/1972-3/1402</t>
  </si>
  <si>
    <t>NAMNAM HES</t>
  </si>
  <si>
    <t>MUĞLA</t>
  </si>
  <si>
    <t>EÜ/2600-6/1640</t>
  </si>
  <si>
    <t>OKKAYASI ELEKTRİK ÜRETİM VE İNŞAAT A.Ş.</t>
  </si>
  <si>
    <t>OKKAYASI REG. VE ŞEHİTLİK HES</t>
  </si>
  <si>
    <t>SOLENTEGRE ENERJİ YATIRIMLARI TİC. A.Ş.</t>
  </si>
  <si>
    <t>SOLENTEGRE GES</t>
  </si>
  <si>
    <t>ELAZIĞ</t>
  </si>
  <si>
    <t>GES</t>
  </si>
  <si>
    <t>-</t>
  </si>
  <si>
    <t>EÜ/6458-29/03555</t>
  </si>
  <si>
    <t>TİRE BİYOGAZ TESİSİ</t>
  </si>
  <si>
    <t>EÜ/5843-13/03381</t>
  </si>
  <si>
    <t>3 BT</t>
  </si>
  <si>
    <t>EÜ /6104-4/03443</t>
  </si>
  <si>
    <t>NAZAR TEKSTİL SANAYİ VE TİCARET A.Ş.</t>
  </si>
  <si>
    <t>NAZAR ÜRETİM TESİSİ</t>
  </si>
  <si>
    <t>BURSA ÇİMENTO FABRİKASI A.Ş.</t>
  </si>
  <si>
    <t>BURSA ÇİMENTO KOJENERASYON TESİSİ</t>
  </si>
  <si>
    <t>EÜ/4969-232/02932</t>
  </si>
  <si>
    <t>EÜ/5863-13/03384</t>
  </si>
  <si>
    <t>YALOVA RÜZGAR ENERJİSİNDEN ELEKTRİK ÜRETİM A.Ş.</t>
  </si>
  <si>
    <t>KARACABEY RES</t>
  </si>
  <si>
    <t>EÜ/2352-4/1574</t>
  </si>
  <si>
    <t>KIYI ENERJİ ELEKTRİK ÜRETİM A.Ş.</t>
  </si>
  <si>
    <t>ERİK REGÜLATÖRÜ VE HES</t>
  </si>
  <si>
    <t>EÜ/6294-3/03501</t>
  </si>
  <si>
    <t>EÜ/3648-12/2215</t>
  </si>
  <si>
    <t>GÜVERCİN REG. VE HES</t>
  </si>
  <si>
    <t>EÜ/3433-9/2084</t>
  </si>
  <si>
    <t>FATMA RES</t>
  </si>
  <si>
    <t>EÜ/6458-28/03556</t>
  </si>
  <si>
    <t>ÖZTÜRK ENERJİ A.Ş.</t>
  </si>
  <si>
    <t>MARAŞ BİYOKÜTLE TESİSİ</t>
  </si>
  <si>
    <t>EÜ/1904-54/1362</t>
  </si>
  <si>
    <t>SEFERİHİSAR ENERJİ A.Ş.</t>
  </si>
  <si>
    <t>EÜ/1622-11/1184</t>
  </si>
  <si>
    <t>HASSAS TEKNİK ENERJİ ELEKTRİK ÜRETİM SAN. VE TİC. A.Ş.</t>
  </si>
  <si>
    <t>EÜ/5741-4/03330</t>
  </si>
  <si>
    <t>ZEUS ENERJİ SAN. TİC. LTD. ŞTİ.</t>
  </si>
  <si>
    <t>ZEUS BİYOKÜTLE ENERJİSİNE DAYALI ELK. ÜRT. TESİSİ</t>
  </si>
  <si>
    <t>AKINCI ELEKTRİK ÜRETİM ENERJİ SAN. VE TİC. A.Ş.</t>
  </si>
  <si>
    <t>EÜ/6493-11/03573</t>
  </si>
  <si>
    <t>MAS 1 YENİLENEBİLİR ENERJİ VE ELEKTRİK ÜRETİMİ SAN. TİC. A.Ş.</t>
  </si>
  <si>
    <t>MAS 1 YENİLENEBİLİR ENERJİ ÜRETİM TESİSİ</t>
  </si>
  <si>
    <t>NİĞDE</t>
  </si>
  <si>
    <t>EÜ/6237-7/03497</t>
  </si>
  <si>
    <t>BOYUT GRUP ENERJİ ELEKTRİK ÜRETİM İNŞ. SAN. VE TİC. A.Ş.</t>
  </si>
  <si>
    <t>KILCAN HES</t>
  </si>
  <si>
    <t>MOĞİ ELEKTRİK ENERJİ ÜRETİM A.Ş.</t>
  </si>
  <si>
    <t>MEŞELİ HES</t>
  </si>
  <si>
    <t>EÜ/3898-8/2366</t>
  </si>
  <si>
    <t>BERRAK ENERJİ ÜRETİM TİCARET VE SANAYİ A.Ş.</t>
  </si>
  <si>
    <t>AFYONKARAHİSAR SANDIKLI BİYOKÜTLE ÜRETİM TESİSİ</t>
  </si>
  <si>
    <t>EÜ/6550-1/03580</t>
  </si>
  <si>
    <t>ATYA ELEKTRİK ENERJİ ÜRETİM A.Ş.</t>
  </si>
  <si>
    <t>HATAY GÖKÇEGÖZ ÇÖP SANTRALİ</t>
  </si>
  <si>
    <t>EÜ/6550-3/03581</t>
  </si>
  <si>
    <t>DOĞU STAR ELEKTRİK ÜRETİM A.Ş.</t>
  </si>
  <si>
    <t>MALATYA-1 ÇÖP GAZ ELEKTRİK ÜRETİM TESİSİ</t>
  </si>
  <si>
    <t>MALATYA</t>
  </si>
  <si>
    <t>EÜ/4468-1/02621</t>
  </si>
  <si>
    <t>YUMRUTEPE ENERJİ ÜRETİM A.Ş.</t>
  </si>
  <si>
    <t>YUMRUTEPE REGÜLATÖRÜ VE HES</t>
  </si>
  <si>
    <t>EÜ/6493-12/03572</t>
  </si>
  <si>
    <t>MUTLULAR ENERJİ SAN. VE TİC. A.Ş.</t>
  </si>
  <si>
    <t>MUTLULAR BES</t>
  </si>
  <si>
    <t>BİYOKÜTLE (ORMAN ATIĞI)</t>
  </si>
  <si>
    <t>EÜ/2922-5/1754</t>
  </si>
  <si>
    <t>TAÇYILDIZ ENERJİ SAN. VE TİC. A.Ş.</t>
  </si>
  <si>
    <t>KASIMLAR BARAJI VE HES</t>
  </si>
  <si>
    <t>ISPARTA-ANTALYA</t>
  </si>
  <si>
    <t>EÜ/5843-15/03374</t>
  </si>
  <si>
    <t>GARET ENERJİ ÜRETİM VE TİC. A.Ş.</t>
  </si>
  <si>
    <t>KIRKAĞAÇ RES</t>
  </si>
  <si>
    <t>EÜ/1622-15/1188</t>
  </si>
  <si>
    <t>SARPINCIK RES</t>
  </si>
  <si>
    <t>EÜ/6041-1/03413</t>
  </si>
  <si>
    <t>HALK ENERJİ ERZURUM GES</t>
  </si>
  <si>
    <t>EÜ/2108-3/1479</t>
  </si>
  <si>
    <t>MELİKOM ELEKTRİK ÜRETİM A.Ş.</t>
  </si>
  <si>
    <t>MELİKOM REGÜLATÖRÜ VE HES</t>
  </si>
  <si>
    <t>RİZE</t>
  </si>
  <si>
    <t>EÜ/3071-34/1825</t>
  </si>
  <si>
    <t>DİNAMİK HİDROELEKTRİK SANTRALİ ENERJİ YATIRIMLARI ELEKTRİK ÜRETİMİ A.Ş.</t>
  </si>
  <si>
    <t>KARGI REGÜLATÖRÜ VE HES</t>
  </si>
  <si>
    <t>EÜ/6111-1/03447</t>
  </si>
  <si>
    <t>ÇELİKLER SULTANHİSAR JEOTERMAL ELEKTRİK ÜRETİM A.Ş.</t>
  </si>
  <si>
    <t>SULTANHİSAR JES</t>
  </si>
  <si>
    <t>KEN KİPAŞ ELEKTRİK ÜRETİM A.Ş.</t>
  </si>
  <si>
    <t>KEN 3 JES</t>
  </si>
  <si>
    <t>EÜ/6510/03569</t>
  </si>
  <si>
    <t>EÜ/3201-13/1935</t>
  </si>
  <si>
    <t>GÜN-TAŞ ENERJİ ELEKTRİK ÜRETİM A.Ş.</t>
  </si>
  <si>
    <t>DEREİÇİ HES</t>
  </si>
  <si>
    <t>EÜ/6571/03585</t>
  </si>
  <si>
    <t>ATLAS İNŞAAT OSMANİYE ÇÖP GAZI ELEKTRİK ÜRETİM TESİSİ</t>
  </si>
  <si>
    <t>EÜ/3323-1/2004</t>
  </si>
  <si>
    <t>AHMETLİ HES ELEKTRİK ÜRETİM A.Ş.</t>
  </si>
  <si>
    <t>AHMETLİ HES</t>
  </si>
  <si>
    <t>2x4,656+1x2,328</t>
  </si>
  <si>
    <t>UMURLU-2 JES</t>
  </si>
  <si>
    <t>EÜ/6083-18/03439</t>
  </si>
  <si>
    <t>KARKEY KARADENİZ ELEKTRİK ÜRETİM A.Ş.</t>
  </si>
  <si>
    <t>MAREN MARAŞ ELEKTRİK ÜRETİM SAN. VE TİC. A.Ş.</t>
  </si>
  <si>
    <t>MEHMETHAN JES</t>
  </si>
  <si>
    <t>EÜ/6550-4/03579</t>
  </si>
  <si>
    <t>1x18+1x6,8</t>
  </si>
  <si>
    <t>EÜ/6536-1/03575</t>
  </si>
  <si>
    <t>BEŞTEPELER ENERJİ ÜRETİM SAN. VE TİC. A.Ş.</t>
  </si>
  <si>
    <t>KUBİLAY JES</t>
  </si>
  <si>
    <t>HALK ENERJİ YATIRIMLARI ÜRETİM VE İNŞAAT A.Ş.</t>
  </si>
  <si>
    <t>ATLAS İNŞAAT SAN. VE TİC. LTD. ŞTİ.</t>
  </si>
  <si>
    <t>1x6,010+1x3,002</t>
  </si>
  <si>
    <t>İDİL İKİ ENERJİ SANAYİ VE TİCARET A.Ş.</t>
  </si>
  <si>
    <t>BİLGİN RÜZGAR SANTRALİ ENERJİ ÜRETİM A.Ş.</t>
  </si>
  <si>
    <t>EÜ/1678-4/1218</t>
  </si>
  <si>
    <t>SOMA RES</t>
  </si>
  <si>
    <t>EÜ/3703-17/2256</t>
  </si>
  <si>
    <t>FUATRES ELEKTRİK ÜRETİM A.Ş.</t>
  </si>
  <si>
    <t>FUATRES RES</t>
  </si>
  <si>
    <t>EÜ/3721-9/2273</t>
  </si>
  <si>
    <t>EDİNCİK ENERJİ ÜRETİM A.Ş.</t>
  </si>
  <si>
    <t>EDİNCİK RES</t>
  </si>
  <si>
    <t>20.10.2005</t>
  </si>
  <si>
    <t>EÜ/565-5/580</t>
  </si>
  <si>
    <t>MARE MANASTIR RÜZGAR ENERJİ SANTRALI SAN. VE TİC. A.Ş.</t>
  </si>
  <si>
    <t>MAZI I RES</t>
  </si>
  <si>
    <t>6x2,3+32x0,9</t>
  </si>
  <si>
    <t>EÜ/3721-8/2272</t>
  </si>
  <si>
    <t>ESİNTİ ENERJİ ÜRETİM TİC. VE SAN. A.Ş.</t>
  </si>
  <si>
    <t>KINIK RES</t>
  </si>
  <si>
    <t>SENKRON GRUP İNŞ. MAK. MÜH. PROJE ELK. ÜR. A.Ş.</t>
  </si>
  <si>
    <t>SENKRON EFELER BİYOGAZ SANTRALİ</t>
  </si>
  <si>
    <t>EÜ/4052-25/2447</t>
  </si>
  <si>
    <t>EÜ/3127-5/1889</t>
  </si>
  <si>
    <t>TAMYELİ ENERJİ YATIRIM ÜRETİM VE TİCARET A.Ş.</t>
  </si>
  <si>
    <t>İNCESU RES</t>
  </si>
  <si>
    <t>EÜ/3118-6/1872</t>
  </si>
  <si>
    <t>OLGU ENERJİ YATIRIM ÜRETİM VE TİC. A.Ş.</t>
  </si>
  <si>
    <t>DİNAR RES</t>
  </si>
  <si>
    <t>YAĞMUR ENERJİ ÜRETİM SAN. VE TİC. A.Ş.</t>
  </si>
  <si>
    <t>EÜ/1690-2/1224</t>
  </si>
  <si>
    <t>SUSURLUK ENERJİ A.Ş.</t>
  </si>
  <si>
    <t>SUSURLUK RES</t>
  </si>
  <si>
    <t>EÜ/3446-7/2093</t>
  </si>
  <si>
    <t>KÖRFEZ ENERJİ SAN. VE TİC. A.Ş.</t>
  </si>
  <si>
    <t>KOCAELİ ÇÖP BİYOGAZ SANTRALİ</t>
  </si>
  <si>
    <t>EÜ/1149-9/829</t>
  </si>
  <si>
    <t>DORUK ENERJİ ELEKTRİK ÜRETİM A.Ş.</t>
  </si>
  <si>
    <t>SEYİTALİ RES</t>
  </si>
  <si>
    <t>ERAK GİYİM SAN. VE TİC. A.Ş.</t>
  </si>
  <si>
    <t>ERAK GİYİM KOJENERASYON SANTRALİ</t>
  </si>
  <si>
    <t>TEKİRDAĞ</t>
  </si>
  <si>
    <t>EÜ/4969-192/02892</t>
  </si>
  <si>
    <t>EÜ/6335-2/03523</t>
  </si>
  <si>
    <t>İMTAŞ İNŞAAT ENERJİ TURİZM SAN. VE TİC. A.Ş.</t>
  </si>
  <si>
    <t>OMMER OTEL TRİJENERASYON TESİSİ</t>
  </si>
  <si>
    <t>AKNİŞASTA TERMİK KOJENERASYON SANTRALİ</t>
  </si>
  <si>
    <t>KIKRLARELİ</t>
  </si>
  <si>
    <t>AK NİŞASTA SANAYİ VE TİC. A.Ş.</t>
  </si>
  <si>
    <t>EÜ/4969-255/02955</t>
  </si>
  <si>
    <t>EÜ/1167-3/836</t>
  </si>
  <si>
    <t>ALİZE ENERJİ ELEKTRİK ÜRETİM A.Ş.</t>
  </si>
  <si>
    <t>KELTEPE RES</t>
  </si>
  <si>
    <t>18.11.2004</t>
  </si>
  <si>
    <t>EÜ/386-1/488</t>
  </si>
  <si>
    <t>KEBAN DERESİ HES</t>
  </si>
  <si>
    <t>TEKTUĞ ELEKTRİK ÜRETİM A. Ş.</t>
  </si>
  <si>
    <t>EÜ/6194-4/03478</t>
  </si>
  <si>
    <t>KURTEKS TEKSTİL ENERJİ TİC. VE SAN. A.Ş.</t>
  </si>
  <si>
    <t>KURTEKS ÜRETİM TESİSİ</t>
  </si>
  <si>
    <t>13.04.2004</t>
  </si>
  <si>
    <t>EÜ/312-1/434</t>
  </si>
  <si>
    <t>DOĞAL ENERJİ ELEKTRİK ÜRETİM A.Ş.</t>
  </si>
  <si>
    <t>SAYALAR RES</t>
  </si>
  <si>
    <t>EÜ/284-7/398</t>
  </si>
  <si>
    <t>SANKO RÜZGAR ENERJİSİ SAN. VE TİC. A.Ş.</t>
  </si>
  <si>
    <t>ÇATALCA RES</t>
  </si>
  <si>
    <t>1x2,55+1x5,05</t>
  </si>
  <si>
    <t>ÇİĞDEM REG. VE HES (ÇİĞDEM 3 HES)</t>
  </si>
  <si>
    <t>SİNOP</t>
  </si>
  <si>
    <t>EÜ/1828-1/1294</t>
  </si>
  <si>
    <t>EÜ/3191-5/1921</t>
  </si>
  <si>
    <t>1461 TRABZON ELEKTRİK ÜRETİM A.Ş.</t>
  </si>
  <si>
    <t>SAMATLAR REGÜLATÖRÜ VE HES</t>
  </si>
  <si>
    <t>2x2,415+1x0,953</t>
  </si>
  <si>
    <t>EÜ/4270-2/02549</t>
  </si>
  <si>
    <t>TAN ELEKTRİK ÜRETİM A.Ş.</t>
  </si>
  <si>
    <t>EÜ/1012-5/758</t>
  </si>
  <si>
    <t>GÖKTAŞ HES (GÖKTAŞ-1 HES)</t>
  </si>
  <si>
    <t>BEREKET ENERJİ ÜRETİM A.Ş.</t>
  </si>
  <si>
    <t>SARKUYSAN ELEKTROLİTİK BAKIR SAN. VE TİC. A.Ş.</t>
  </si>
  <si>
    <t>EÜ/7097-10/03685</t>
  </si>
  <si>
    <t>ELEKTRİK ÜRETİM A.Ş.</t>
  </si>
  <si>
    <t>TOPÇAM HES</t>
  </si>
  <si>
    <t>BİYOKÜTLE, ATIK ISI, JEOTERMAL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</si>
</sst>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yy;@"/>
    <numFmt numFmtId="166" formatCode="0.00000"/>
    <numFmt numFmtId="167" formatCode="0.0"/>
  </numFmts>
  <fonts count="16">
    <font>
      <sz val="10"/>
      <name val="Arial Tur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vertAlign val="subscript"/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8"/>
      <name val="Arial Tur"/>
      <charset val="162"/>
    </font>
    <font>
      <b/>
      <vertAlign val="superscript"/>
      <sz val="12"/>
      <color rgb="FFFF0000"/>
      <name val="Arial Tur"/>
      <charset val="162"/>
    </font>
    <font>
      <b/>
      <sz val="10"/>
      <name val="Arial Tur"/>
      <charset val="162"/>
    </font>
    <font>
      <b/>
      <i/>
      <sz val="10"/>
      <name val="Arial Tur"/>
      <charset val="162"/>
    </font>
    <font>
      <i/>
      <sz val="10"/>
      <name val="Arial Tur"/>
      <charset val="162"/>
    </font>
    <font>
      <b/>
      <i/>
      <sz val="11"/>
      <name val="Arial Tur"/>
      <charset val="162"/>
    </font>
    <font>
      <u/>
      <sz val="10"/>
      <name val="Arial Tur"/>
      <charset val="162"/>
    </font>
    <font>
      <sz val="10"/>
      <color rgb="FF00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ont="1" applyFill="1"/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0" fontId="0" fillId="2" borderId="0" xfId="0" applyFill="1"/>
    <xf numFmtId="1" fontId="1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164" fontId="0" fillId="2" borderId="1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vertical="center" wrapText="1" shrinkToFit="1"/>
    </xf>
    <xf numFmtId="0" fontId="0" fillId="2" borderId="0" xfId="0" applyFont="1" applyFill="1" applyAlignment="1">
      <alignment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14" fontId="2" fillId="2" borderId="1" xfId="0" applyNumberFormat="1" applyFont="1" applyFill="1" applyBorder="1" applyAlignment="1">
      <alignment horizontal="center" vertical="center" wrapText="1" shrinkToFit="1"/>
    </xf>
    <xf numFmtId="14" fontId="2" fillId="2" borderId="1" xfId="0" applyNumberFormat="1" applyFont="1" applyFill="1" applyBorder="1" applyAlignment="1">
      <alignment horizontal="left" vertical="center" wrapText="1" shrinkToFi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tr-TR"/>
              <a:t>2016 YILI</a:t>
            </a:r>
            <a:r>
              <a:rPr lang="tr-TR" baseline="0"/>
              <a:t> ENERJİ YATIRIMLARI 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6742413396672727E-2"/>
          <c:y val="0.36111103998179089"/>
          <c:w val="0.82651517320665457"/>
          <c:h val="0.62809408986478465"/>
        </c:manualLayout>
      </c:layout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Lbls>
            <c:dLbl>
              <c:idx val="2"/>
              <c:layout>
                <c:manualLayout>
                  <c:x val="1.1513729214171172E-3"/>
                  <c:y val="-5.7898173688024954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0735644575483358"/>
                  <c:y val="-9.3818015024665479E-3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'2016 Yılı Enerji Yatırımları'!$F$265:$F$269</c:f>
              <c:strCache>
                <c:ptCount val="5"/>
                <c:pt idx="0">
                  <c:v>TERMİK</c:v>
                </c:pt>
                <c:pt idx="1">
                  <c:v>HES</c:v>
                </c:pt>
                <c:pt idx="2">
                  <c:v>RES</c:v>
                </c:pt>
                <c:pt idx="3">
                  <c:v>BİYOKÜTLE, ATIK ISI, JEOTERMAL</c:v>
                </c:pt>
                <c:pt idx="4">
                  <c:v>GES</c:v>
                </c:pt>
              </c:strCache>
            </c:strRef>
          </c:cat>
          <c:val>
            <c:numRef>
              <c:f>'2016 Yılı Enerji Yatırımları'!$G$265:$G$269</c:f>
              <c:numCache>
                <c:formatCode>0.000</c:formatCode>
                <c:ptCount val="5"/>
                <c:pt idx="0">
                  <c:v>3531.1390000000001</c:v>
                </c:pt>
                <c:pt idx="1">
                  <c:v>809.71999999999991</c:v>
                </c:pt>
                <c:pt idx="2">
                  <c:v>1245.67833</c:v>
                </c:pt>
                <c:pt idx="3">
                  <c:v>319.66100000000006</c:v>
                </c:pt>
                <c:pt idx="4">
                  <c:v>12.9</c:v>
                </c:pt>
              </c:numCache>
            </c:numRef>
          </c:val>
        </c:ser>
      </c:pie3D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1343024</xdr:colOff>
      <xdr:row>271</xdr:row>
      <xdr:rowOff>95249</xdr:rowOff>
    </xdr:from>
    <xdr:to>
      <xdr:col>8</xdr:col>
      <xdr:colOff>628649</xdr:colOff>
      <xdr:row>291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557252</xdr:colOff>
      <xdr:row>1</xdr:row>
      <xdr:rowOff>38100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381750" cy="361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XFD1" sqref="XFD1"/>
    </sheetView>
  </sheetViews>
  <sheetFormatPr defaultColWidth="9.109375" defaultRowHeight="13.2"/>
  <cols>
    <col min="1" max="2" width="11.109375" style="20" customWidth="1"/>
    <col min="3" max="3" width="19.109375" style="20" customWidth="1"/>
    <col min="4" max="4" width="25" style="33" customWidth="1"/>
    <col min="5" max="5" width="21.109375" style="33" customWidth="1"/>
    <col min="6" max="6" width="19.109375" style="18" customWidth="1"/>
    <col min="7" max="7" width="15" style="20" customWidth="1"/>
    <col min="8" max="8" width="16.88671875" style="23" customWidth="1"/>
    <col min="9" max="9" width="11.109375" style="20" customWidth="1"/>
    <col min="10" max="10" width="18.5546875" style="23" customWidth="1"/>
    <col min="11" max="11" width="18.109375" style="18" bestFit="1" customWidth="1"/>
    <col min="12" max="16384" width="9.109375" style="18"/>
  </cols>
  <sheetData>
    <row r="1" spans="1:12" ht="25.5" customHeight="1"/>
    <row r="2" spans="1:12" s="1" customFormat="1" ht="35.1" customHeight="1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s="1" customFormat="1" ht="28.8">
      <c r="A3" s="2" t="s">
        <v>0</v>
      </c>
      <c r="B3" s="2" t="s">
        <v>23</v>
      </c>
      <c r="C3" s="2" t="s">
        <v>24</v>
      </c>
      <c r="D3" s="2" t="s">
        <v>1</v>
      </c>
      <c r="E3" s="2" t="s">
        <v>12</v>
      </c>
      <c r="F3" s="2" t="s">
        <v>11</v>
      </c>
      <c r="G3" s="2" t="s">
        <v>2</v>
      </c>
      <c r="H3" s="3" t="s">
        <v>3</v>
      </c>
      <c r="I3" s="2" t="s">
        <v>4</v>
      </c>
      <c r="J3" s="3" t="s">
        <v>14</v>
      </c>
      <c r="K3" s="2" t="s">
        <v>27</v>
      </c>
    </row>
    <row r="4" spans="1:12" s="1" customFormat="1" ht="21" customHeight="1">
      <c r="A4" s="31">
        <v>1</v>
      </c>
      <c r="B4" s="40">
        <v>41760</v>
      </c>
      <c r="C4" s="41" t="s">
        <v>98</v>
      </c>
      <c r="D4" s="34" t="s">
        <v>31</v>
      </c>
      <c r="E4" s="36" t="s">
        <v>32</v>
      </c>
      <c r="F4" s="8" t="s">
        <v>29</v>
      </c>
      <c r="G4" s="9" t="s">
        <v>28</v>
      </c>
      <c r="H4" s="42">
        <v>1.2</v>
      </c>
      <c r="I4" s="5" t="s">
        <v>41</v>
      </c>
      <c r="J4" s="48">
        <v>1.2</v>
      </c>
      <c r="K4" s="6">
        <v>42370</v>
      </c>
    </row>
    <row r="5" spans="1:12" s="1" customFormat="1" ht="21" customHeight="1">
      <c r="A5" s="31">
        <v>2</v>
      </c>
      <c r="B5" s="40">
        <v>40752</v>
      </c>
      <c r="C5" s="41" t="s">
        <v>33</v>
      </c>
      <c r="D5" s="34" t="s">
        <v>34</v>
      </c>
      <c r="E5" s="36" t="s">
        <v>35</v>
      </c>
      <c r="F5" s="8" t="s">
        <v>36</v>
      </c>
      <c r="G5" s="9" t="s">
        <v>22</v>
      </c>
      <c r="H5" s="42">
        <v>11.27</v>
      </c>
      <c r="I5" s="5">
        <v>1</v>
      </c>
      <c r="J5" s="42">
        <v>11.27</v>
      </c>
      <c r="K5" s="6">
        <v>42384</v>
      </c>
    </row>
    <row r="6" spans="1:12" s="7" customFormat="1" ht="21" customHeight="1">
      <c r="A6" s="31">
        <v>3</v>
      </c>
      <c r="B6" s="40">
        <v>42299</v>
      </c>
      <c r="C6" s="41" t="s">
        <v>37</v>
      </c>
      <c r="D6" s="41" t="s">
        <v>38</v>
      </c>
      <c r="E6" s="36" t="s">
        <v>39</v>
      </c>
      <c r="F6" s="8" t="s">
        <v>40</v>
      </c>
      <c r="G6" s="9" t="s">
        <v>28</v>
      </c>
      <c r="H6" s="42">
        <v>4.3</v>
      </c>
      <c r="I6" s="49" t="s">
        <v>41</v>
      </c>
      <c r="J6" s="48">
        <v>4.3</v>
      </c>
      <c r="K6" s="50">
        <v>42391</v>
      </c>
      <c r="L6" s="1"/>
    </row>
    <row r="7" spans="1:12" s="7" customFormat="1" ht="21" customHeight="1">
      <c r="A7" s="31">
        <v>4</v>
      </c>
      <c r="B7" s="40">
        <v>40822</v>
      </c>
      <c r="C7" s="41" t="s">
        <v>42</v>
      </c>
      <c r="D7" s="41" t="s">
        <v>43</v>
      </c>
      <c r="E7" s="36" t="s">
        <v>44</v>
      </c>
      <c r="F7" s="8" t="s">
        <v>45</v>
      </c>
      <c r="G7" s="9" t="s">
        <v>6</v>
      </c>
      <c r="H7" s="42">
        <v>3.2</v>
      </c>
      <c r="I7" s="49">
        <v>3</v>
      </c>
      <c r="J7" s="48">
        <v>8.8000000000000007</v>
      </c>
      <c r="K7" s="50">
        <v>42391</v>
      </c>
      <c r="L7" s="1"/>
    </row>
    <row r="8" spans="1:12" s="7" customFormat="1" ht="21" customHeight="1">
      <c r="A8" s="31">
        <v>5</v>
      </c>
      <c r="B8" s="40">
        <v>39506</v>
      </c>
      <c r="C8" s="41" t="s">
        <v>60</v>
      </c>
      <c r="D8" s="34" t="s">
        <v>54</v>
      </c>
      <c r="E8" s="36" t="s">
        <v>55</v>
      </c>
      <c r="F8" s="8" t="s">
        <v>56</v>
      </c>
      <c r="G8" s="9" t="s">
        <v>5</v>
      </c>
      <c r="H8" s="42">
        <v>25</v>
      </c>
      <c r="I8" s="5">
        <v>2</v>
      </c>
      <c r="J8" s="42">
        <v>50</v>
      </c>
      <c r="K8" s="6">
        <v>42398</v>
      </c>
      <c r="L8" s="1"/>
    </row>
    <row r="9" spans="1:12" s="7" customFormat="1" ht="21" customHeight="1">
      <c r="A9" s="31">
        <v>6</v>
      </c>
      <c r="B9" s="40">
        <v>40864</v>
      </c>
      <c r="C9" s="41" t="s">
        <v>46</v>
      </c>
      <c r="D9" s="34" t="s">
        <v>47</v>
      </c>
      <c r="E9" s="36" t="s">
        <v>48</v>
      </c>
      <c r="F9" s="8" t="s">
        <v>49</v>
      </c>
      <c r="G9" s="9" t="s">
        <v>6</v>
      </c>
      <c r="H9" s="42">
        <v>2.4</v>
      </c>
      <c r="I9" s="49">
        <v>7</v>
      </c>
      <c r="J9" s="48">
        <v>16.8</v>
      </c>
      <c r="K9" s="50">
        <v>42398</v>
      </c>
      <c r="L9" s="1"/>
    </row>
    <row r="10" spans="1:12" s="7" customFormat="1" ht="21" customHeight="1">
      <c r="A10" s="31">
        <v>7</v>
      </c>
      <c r="B10" s="40">
        <v>40983</v>
      </c>
      <c r="C10" s="41" t="s">
        <v>50</v>
      </c>
      <c r="D10" s="34" t="s">
        <v>51</v>
      </c>
      <c r="E10" s="36" t="s">
        <v>52</v>
      </c>
      <c r="F10" s="8" t="s">
        <v>40</v>
      </c>
      <c r="G10" s="9" t="s">
        <v>26</v>
      </c>
      <c r="H10" s="42">
        <v>135</v>
      </c>
      <c r="I10" s="49" t="s">
        <v>53</v>
      </c>
      <c r="J10" s="48">
        <v>135</v>
      </c>
      <c r="K10" s="50">
        <v>42398</v>
      </c>
      <c r="L10" s="1"/>
    </row>
    <row r="11" spans="1:12" s="7" customFormat="1" ht="21" customHeight="1">
      <c r="A11" s="31">
        <v>8</v>
      </c>
      <c r="B11" s="40">
        <v>40801</v>
      </c>
      <c r="C11" s="41" t="s">
        <v>57</v>
      </c>
      <c r="D11" s="41" t="s">
        <v>58</v>
      </c>
      <c r="E11" s="36" t="s">
        <v>59</v>
      </c>
      <c r="F11" s="8" t="s">
        <v>49</v>
      </c>
      <c r="G11" s="9" t="s">
        <v>6</v>
      </c>
      <c r="H11" s="42">
        <v>2.4</v>
      </c>
      <c r="I11" s="49">
        <v>4</v>
      </c>
      <c r="J11" s="48">
        <v>9.6</v>
      </c>
      <c r="K11" s="50">
        <v>42398</v>
      </c>
      <c r="L11" s="1"/>
    </row>
    <row r="12" spans="1:12" s="7" customFormat="1" ht="21" customHeight="1">
      <c r="A12" s="31">
        <v>9</v>
      </c>
      <c r="B12" s="40">
        <v>40213</v>
      </c>
      <c r="C12" s="41" t="s">
        <v>61</v>
      </c>
      <c r="D12" s="41" t="s">
        <v>62</v>
      </c>
      <c r="E12" s="36" t="s">
        <v>63</v>
      </c>
      <c r="F12" s="8" t="s">
        <v>64</v>
      </c>
      <c r="G12" s="9" t="s">
        <v>5</v>
      </c>
      <c r="H12" s="42">
        <v>166.09</v>
      </c>
      <c r="I12" s="49">
        <v>1</v>
      </c>
      <c r="J12" s="42">
        <v>166.09</v>
      </c>
      <c r="K12" s="50">
        <v>42403</v>
      </c>
      <c r="L12" s="1"/>
    </row>
    <row r="13" spans="1:12" s="7" customFormat="1" ht="21" customHeight="1">
      <c r="A13" s="31">
        <v>10</v>
      </c>
      <c r="B13" s="40">
        <v>41746</v>
      </c>
      <c r="C13" s="41" t="s">
        <v>67</v>
      </c>
      <c r="D13" s="41" t="s">
        <v>65</v>
      </c>
      <c r="E13" s="36" t="s">
        <v>68</v>
      </c>
      <c r="F13" s="8" t="s">
        <v>66</v>
      </c>
      <c r="G13" s="9" t="s">
        <v>28</v>
      </c>
      <c r="H13" s="42">
        <v>4.3</v>
      </c>
      <c r="I13" s="49" t="s">
        <v>41</v>
      </c>
      <c r="J13" s="48">
        <v>4.3</v>
      </c>
      <c r="K13" s="50">
        <v>42406</v>
      </c>
      <c r="L13" s="1"/>
    </row>
    <row r="14" spans="1:12" s="7" customFormat="1" ht="21" customHeight="1">
      <c r="A14" s="31">
        <v>11</v>
      </c>
      <c r="B14" s="40">
        <v>38890</v>
      </c>
      <c r="C14" s="41" t="s">
        <v>72</v>
      </c>
      <c r="D14" s="41" t="s">
        <v>69</v>
      </c>
      <c r="E14" s="36" t="s">
        <v>70</v>
      </c>
      <c r="F14" s="8" t="s">
        <v>71</v>
      </c>
      <c r="G14" s="9" t="s">
        <v>5</v>
      </c>
      <c r="H14" s="42">
        <v>23.814</v>
      </c>
      <c r="I14" s="49">
        <v>2</v>
      </c>
      <c r="J14" s="48">
        <v>47.628</v>
      </c>
      <c r="K14" s="50">
        <v>42411</v>
      </c>
      <c r="L14" s="1"/>
    </row>
    <row r="15" spans="1:12" s="7" customFormat="1" ht="21" customHeight="1">
      <c r="A15" s="31">
        <v>12</v>
      </c>
      <c r="B15" s="40">
        <v>40920</v>
      </c>
      <c r="C15" s="41" t="s">
        <v>73</v>
      </c>
      <c r="D15" s="41" t="s">
        <v>74</v>
      </c>
      <c r="E15" s="36" t="s">
        <v>75</v>
      </c>
      <c r="F15" s="8" t="s">
        <v>334</v>
      </c>
      <c r="G15" s="9" t="s">
        <v>6</v>
      </c>
      <c r="H15" s="42">
        <v>2.1</v>
      </c>
      <c r="I15" s="49">
        <v>10</v>
      </c>
      <c r="J15" s="48">
        <v>20</v>
      </c>
      <c r="K15" s="50">
        <v>42412</v>
      </c>
      <c r="L15" s="1"/>
    </row>
    <row r="16" spans="1:12" s="7" customFormat="1" ht="21" customHeight="1">
      <c r="A16" s="31">
        <v>13</v>
      </c>
      <c r="B16" s="40">
        <v>40730</v>
      </c>
      <c r="C16" s="41" t="s">
        <v>79</v>
      </c>
      <c r="D16" s="41" t="s">
        <v>76</v>
      </c>
      <c r="E16" s="36" t="s">
        <v>77</v>
      </c>
      <c r="F16" s="8" t="s">
        <v>78</v>
      </c>
      <c r="G16" s="9" t="s">
        <v>5</v>
      </c>
      <c r="H16" s="42">
        <v>2.8319999999999999</v>
      </c>
      <c r="I16" s="49">
        <v>2</v>
      </c>
      <c r="J16" s="48">
        <v>5.6639999999999997</v>
      </c>
      <c r="K16" s="50">
        <v>42419</v>
      </c>
      <c r="L16" s="1"/>
    </row>
    <row r="17" spans="1:12" s="7" customFormat="1" ht="21" customHeight="1">
      <c r="A17" s="31">
        <v>14</v>
      </c>
      <c r="B17" s="40">
        <v>39659</v>
      </c>
      <c r="C17" s="41" t="s">
        <v>82</v>
      </c>
      <c r="D17" s="41" t="s">
        <v>83</v>
      </c>
      <c r="E17" s="36" t="s">
        <v>80</v>
      </c>
      <c r="F17" s="8" t="s">
        <v>81</v>
      </c>
      <c r="G17" s="9" t="s">
        <v>26</v>
      </c>
      <c r="H17" s="42">
        <v>145</v>
      </c>
      <c r="I17" s="49" t="s">
        <v>53</v>
      </c>
      <c r="J17" s="48">
        <v>145</v>
      </c>
      <c r="K17" s="50">
        <v>42425</v>
      </c>
      <c r="L17" s="1"/>
    </row>
    <row r="18" spans="1:12" s="7" customFormat="1" ht="21" customHeight="1">
      <c r="A18" s="31">
        <v>15</v>
      </c>
      <c r="B18" s="40">
        <v>41360</v>
      </c>
      <c r="C18" s="41" t="s">
        <v>84</v>
      </c>
      <c r="D18" s="41" t="s">
        <v>85</v>
      </c>
      <c r="E18" s="36" t="s">
        <v>86</v>
      </c>
      <c r="F18" s="8" t="s">
        <v>87</v>
      </c>
      <c r="G18" s="43" t="s">
        <v>21</v>
      </c>
      <c r="H18" s="42">
        <v>5.4249999999999998</v>
      </c>
      <c r="I18" s="49">
        <v>1</v>
      </c>
      <c r="J18" s="48">
        <v>5.4249999999999998</v>
      </c>
      <c r="K18" s="50">
        <v>42432</v>
      </c>
      <c r="L18" s="1"/>
    </row>
    <row r="19" spans="1:12" s="7" customFormat="1" ht="21" customHeight="1">
      <c r="A19" s="31">
        <v>16</v>
      </c>
      <c r="B19" s="40">
        <v>40805</v>
      </c>
      <c r="C19" s="41" t="s">
        <v>90</v>
      </c>
      <c r="D19" s="41" t="s">
        <v>88</v>
      </c>
      <c r="E19" s="36" t="s">
        <v>89</v>
      </c>
      <c r="F19" s="8" t="s">
        <v>64</v>
      </c>
      <c r="G19" s="43" t="s">
        <v>5</v>
      </c>
      <c r="H19" s="42" t="s">
        <v>304</v>
      </c>
      <c r="I19" s="49">
        <v>3</v>
      </c>
      <c r="J19" s="51">
        <v>7.1</v>
      </c>
      <c r="K19" s="50">
        <v>42432</v>
      </c>
      <c r="L19" s="1"/>
    </row>
    <row r="20" spans="1:12" s="7" customFormat="1" ht="21" customHeight="1">
      <c r="A20" s="31">
        <v>17</v>
      </c>
      <c r="B20" s="40">
        <v>40583</v>
      </c>
      <c r="C20" s="41" t="s">
        <v>91</v>
      </c>
      <c r="D20" s="41" t="s">
        <v>93</v>
      </c>
      <c r="E20" s="36" t="s">
        <v>92</v>
      </c>
      <c r="F20" s="8" t="s">
        <v>130</v>
      </c>
      <c r="G20" s="43" t="s">
        <v>6</v>
      </c>
      <c r="H20" s="42">
        <v>3.2</v>
      </c>
      <c r="I20" s="49">
        <v>4</v>
      </c>
      <c r="J20" s="48">
        <v>12.8</v>
      </c>
      <c r="K20" s="50">
        <v>42433</v>
      </c>
      <c r="L20" s="1"/>
    </row>
    <row r="21" spans="1:12" s="7" customFormat="1" ht="21" customHeight="1">
      <c r="A21" s="31">
        <v>18</v>
      </c>
      <c r="B21" s="40">
        <v>40801</v>
      </c>
      <c r="C21" s="41" t="s">
        <v>57</v>
      </c>
      <c r="D21" s="41" t="s">
        <v>58</v>
      </c>
      <c r="E21" s="36" t="s">
        <v>59</v>
      </c>
      <c r="F21" s="8" t="s">
        <v>49</v>
      </c>
      <c r="G21" s="9" t="s">
        <v>6</v>
      </c>
      <c r="H21" s="42">
        <v>2.4</v>
      </c>
      <c r="I21" s="49">
        <v>5</v>
      </c>
      <c r="J21" s="48">
        <v>12</v>
      </c>
      <c r="K21" s="50">
        <v>42440</v>
      </c>
      <c r="L21" s="1"/>
    </row>
    <row r="22" spans="1:12" s="7" customFormat="1" ht="21" customHeight="1">
      <c r="A22" s="31">
        <v>19</v>
      </c>
      <c r="B22" s="40">
        <v>42082</v>
      </c>
      <c r="C22" s="41" t="s">
        <v>97</v>
      </c>
      <c r="D22" s="41" t="s">
        <v>94</v>
      </c>
      <c r="E22" s="36" t="s">
        <v>95</v>
      </c>
      <c r="F22" s="8" t="s">
        <v>96</v>
      </c>
      <c r="G22" s="43" t="s">
        <v>28</v>
      </c>
      <c r="H22" s="42">
        <v>1.2</v>
      </c>
      <c r="I22" s="49" t="s">
        <v>41</v>
      </c>
      <c r="J22" s="48">
        <v>1.2</v>
      </c>
      <c r="K22" s="50">
        <v>42440</v>
      </c>
      <c r="L22" s="1"/>
    </row>
    <row r="23" spans="1:12" s="7" customFormat="1" ht="21" customHeight="1">
      <c r="A23" s="31">
        <v>20</v>
      </c>
      <c r="B23" s="40">
        <v>41360</v>
      </c>
      <c r="C23" s="41" t="s">
        <v>99</v>
      </c>
      <c r="D23" s="41" t="s">
        <v>100</v>
      </c>
      <c r="E23" s="36" t="s">
        <v>101</v>
      </c>
      <c r="F23" s="8" t="s">
        <v>102</v>
      </c>
      <c r="G23" s="43" t="s">
        <v>19</v>
      </c>
      <c r="H23" s="42">
        <v>1.0669999999999999</v>
      </c>
      <c r="I23" s="49" t="s">
        <v>103</v>
      </c>
      <c r="J23" s="48">
        <v>3.2010000000000001</v>
      </c>
      <c r="K23" s="50">
        <v>42447</v>
      </c>
      <c r="L23" s="1"/>
    </row>
    <row r="24" spans="1:12" s="7" customFormat="1" ht="21" customHeight="1">
      <c r="A24" s="31">
        <v>21</v>
      </c>
      <c r="B24" s="40">
        <v>38027</v>
      </c>
      <c r="C24" s="41" t="s">
        <v>104</v>
      </c>
      <c r="D24" s="41" t="s">
        <v>69</v>
      </c>
      <c r="E24" s="36" t="s">
        <v>105</v>
      </c>
      <c r="F24" s="8" t="s">
        <v>71</v>
      </c>
      <c r="G24" s="43" t="s">
        <v>26</v>
      </c>
      <c r="H24" s="42">
        <v>150</v>
      </c>
      <c r="I24" s="49" t="s">
        <v>53</v>
      </c>
      <c r="J24" s="48">
        <v>150</v>
      </c>
      <c r="K24" s="50">
        <v>42454</v>
      </c>
      <c r="L24" s="1"/>
    </row>
    <row r="25" spans="1:12" s="7" customFormat="1" ht="21" customHeight="1">
      <c r="A25" s="31">
        <v>22</v>
      </c>
      <c r="B25" s="40">
        <v>41235</v>
      </c>
      <c r="C25" s="41" t="s">
        <v>106</v>
      </c>
      <c r="D25" s="41" t="s">
        <v>107</v>
      </c>
      <c r="E25" s="36" t="s">
        <v>108</v>
      </c>
      <c r="F25" s="8" t="s">
        <v>109</v>
      </c>
      <c r="G25" s="9" t="s">
        <v>5</v>
      </c>
      <c r="H25" s="42">
        <v>3.1760000000000002</v>
      </c>
      <c r="I25" s="49">
        <v>1</v>
      </c>
      <c r="J25" s="48">
        <v>3.1760000000000002</v>
      </c>
      <c r="K25" s="50">
        <v>42454</v>
      </c>
      <c r="L25" s="1"/>
    </row>
    <row r="26" spans="1:12" s="7" customFormat="1" ht="21" customHeight="1">
      <c r="A26" s="31">
        <v>23</v>
      </c>
      <c r="B26" s="40">
        <v>40675</v>
      </c>
      <c r="C26" s="41" t="s">
        <v>110</v>
      </c>
      <c r="D26" s="41" t="s">
        <v>111</v>
      </c>
      <c r="E26" s="36" t="s">
        <v>112</v>
      </c>
      <c r="F26" s="8" t="s">
        <v>113</v>
      </c>
      <c r="G26" s="9" t="s">
        <v>5</v>
      </c>
      <c r="H26" s="42">
        <v>4.5229999999999997</v>
      </c>
      <c r="I26" s="49">
        <v>2</v>
      </c>
      <c r="J26" s="48">
        <v>9.0459999999999994</v>
      </c>
      <c r="K26" s="50">
        <v>42454</v>
      </c>
      <c r="L26" s="1"/>
    </row>
    <row r="27" spans="1:12" s="7" customFormat="1" ht="21" customHeight="1">
      <c r="A27" s="31">
        <v>24</v>
      </c>
      <c r="B27" s="40">
        <v>39597</v>
      </c>
      <c r="C27" s="41" t="s">
        <v>114</v>
      </c>
      <c r="D27" s="41" t="s">
        <v>115</v>
      </c>
      <c r="E27" s="36" t="s">
        <v>116</v>
      </c>
      <c r="F27" s="8" t="s">
        <v>117</v>
      </c>
      <c r="G27" s="9" t="s">
        <v>6</v>
      </c>
      <c r="H27" s="42">
        <v>3</v>
      </c>
      <c r="I27" s="49">
        <v>5</v>
      </c>
      <c r="J27" s="48">
        <v>15</v>
      </c>
      <c r="K27" s="50">
        <v>42454</v>
      </c>
      <c r="L27" s="1"/>
    </row>
    <row r="28" spans="1:12" s="7" customFormat="1" ht="21" customHeight="1">
      <c r="A28" s="31">
        <v>25</v>
      </c>
      <c r="B28" s="40">
        <v>42305</v>
      </c>
      <c r="C28" s="41" t="s">
        <v>122</v>
      </c>
      <c r="D28" s="41" t="s">
        <v>118</v>
      </c>
      <c r="E28" s="36" t="s">
        <v>119</v>
      </c>
      <c r="F28" s="8" t="s">
        <v>120</v>
      </c>
      <c r="G28" s="9" t="s">
        <v>22</v>
      </c>
      <c r="H28" s="42">
        <v>12.8</v>
      </c>
      <c r="I28" s="49" t="s">
        <v>121</v>
      </c>
      <c r="J28" s="48">
        <v>12.8</v>
      </c>
      <c r="K28" s="50">
        <v>42460</v>
      </c>
      <c r="L28" s="1"/>
    </row>
    <row r="29" spans="1:12" s="7" customFormat="1" ht="21" customHeight="1">
      <c r="A29" s="31">
        <v>26</v>
      </c>
      <c r="B29" s="40">
        <v>42250</v>
      </c>
      <c r="C29" s="41" t="s">
        <v>126</v>
      </c>
      <c r="D29" s="41" t="s">
        <v>123</v>
      </c>
      <c r="E29" s="36" t="s">
        <v>124</v>
      </c>
      <c r="F29" s="8" t="s">
        <v>125</v>
      </c>
      <c r="G29" s="9" t="s">
        <v>28</v>
      </c>
      <c r="H29" s="42">
        <v>4.5</v>
      </c>
      <c r="I29" s="49" t="s">
        <v>127</v>
      </c>
      <c r="J29" s="48">
        <v>9</v>
      </c>
      <c r="K29" s="50">
        <v>42461</v>
      </c>
      <c r="L29" s="1"/>
    </row>
    <row r="30" spans="1:12" s="7" customFormat="1" ht="21" customHeight="1">
      <c r="A30" s="31">
        <v>27</v>
      </c>
      <c r="B30" s="40">
        <v>40866</v>
      </c>
      <c r="C30" s="41" t="s">
        <v>129</v>
      </c>
      <c r="D30" s="41" t="s">
        <v>134</v>
      </c>
      <c r="E30" s="36" t="s">
        <v>128</v>
      </c>
      <c r="F30" s="8" t="s">
        <v>109</v>
      </c>
      <c r="G30" s="9" t="s">
        <v>6</v>
      </c>
      <c r="H30" s="42">
        <v>1.667</v>
      </c>
      <c r="I30" s="49">
        <v>5</v>
      </c>
      <c r="J30" s="48">
        <v>8.3350000000000009</v>
      </c>
      <c r="K30" s="50">
        <v>42461</v>
      </c>
      <c r="L30" s="1"/>
    </row>
    <row r="31" spans="1:12" s="7" customFormat="1" ht="21" customHeight="1">
      <c r="A31" s="31">
        <v>28</v>
      </c>
      <c r="B31" s="40">
        <v>40583</v>
      </c>
      <c r="C31" s="41" t="s">
        <v>91</v>
      </c>
      <c r="D31" s="41" t="s">
        <v>93</v>
      </c>
      <c r="E31" s="36" t="s">
        <v>92</v>
      </c>
      <c r="F31" s="8" t="s">
        <v>130</v>
      </c>
      <c r="G31" s="43" t="s">
        <v>6</v>
      </c>
      <c r="H31" s="42">
        <v>3.2</v>
      </c>
      <c r="I31" s="49">
        <v>6</v>
      </c>
      <c r="J31" s="48">
        <v>19.2</v>
      </c>
      <c r="K31" s="50">
        <v>42461</v>
      </c>
      <c r="L31" s="1"/>
    </row>
    <row r="32" spans="1:12" s="7" customFormat="1" ht="21" customHeight="1">
      <c r="A32" s="31">
        <v>29</v>
      </c>
      <c r="B32" s="40">
        <v>38890</v>
      </c>
      <c r="C32" s="41" t="s">
        <v>72</v>
      </c>
      <c r="D32" s="41" t="s">
        <v>69</v>
      </c>
      <c r="E32" s="36" t="s">
        <v>136</v>
      </c>
      <c r="F32" s="8" t="s">
        <v>137</v>
      </c>
      <c r="G32" s="43" t="s">
        <v>5</v>
      </c>
      <c r="H32" s="42">
        <v>11.781000000000001</v>
      </c>
      <c r="I32" s="49">
        <v>1</v>
      </c>
      <c r="J32" s="48">
        <v>11.781000000000001</v>
      </c>
      <c r="K32" s="50">
        <v>42467</v>
      </c>
      <c r="L32" s="1"/>
    </row>
    <row r="33" spans="1:12" s="7" customFormat="1" ht="21" customHeight="1">
      <c r="A33" s="31">
        <v>30</v>
      </c>
      <c r="B33" s="40">
        <v>38351</v>
      </c>
      <c r="C33" s="41" t="s">
        <v>135</v>
      </c>
      <c r="D33" s="41" t="s">
        <v>131</v>
      </c>
      <c r="E33" s="36" t="s">
        <v>132</v>
      </c>
      <c r="F33" s="8" t="s">
        <v>133</v>
      </c>
      <c r="G33" s="9" t="s">
        <v>20</v>
      </c>
      <c r="H33" s="42">
        <v>30.6</v>
      </c>
      <c r="I33" s="49">
        <v>1</v>
      </c>
      <c r="J33" s="48">
        <v>30.6</v>
      </c>
      <c r="K33" s="50">
        <v>42468</v>
      </c>
      <c r="L33" s="1"/>
    </row>
    <row r="34" spans="1:12" s="7" customFormat="1" ht="21" customHeight="1">
      <c r="A34" s="31">
        <v>31</v>
      </c>
      <c r="B34" s="40">
        <v>40897</v>
      </c>
      <c r="C34" s="41" t="s">
        <v>141</v>
      </c>
      <c r="D34" s="41" t="s">
        <v>138</v>
      </c>
      <c r="E34" s="36" t="s">
        <v>139</v>
      </c>
      <c r="F34" s="8" t="s">
        <v>140</v>
      </c>
      <c r="G34" s="9" t="s">
        <v>5</v>
      </c>
      <c r="H34" s="42">
        <v>0.85499999999999998</v>
      </c>
      <c r="I34" s="49">
        <v>2</v>
      </c>
      <c r="J34" s="48">
        <v>1.71</v>
      </c>
      <c r="K34" s="50">
        <v>42468</v>
      </c>
      <c r="L34" s="1"/>
    </row>
    <row r="35" spans="1:12" s="7" customFormat="1" ht="21" customHeight="1">
      <c r="A35" s="31">
        <v>32</v>
      </c>
      <c r="B35" s="40">
        <v>39751</v>
      </c>
      <c r="C35" s="41" t="s">
        <v>142</v>
      </c>
      <c r="D35" s="41" t="s">
        <v>143</v>
      </c>
      <c r="E35" s="36" t="s">
        <v>144</v>
      </c>
      <c r="F35" s="8" t="s">
        <v>145</v>
      </c>
      <c r="G35" s="9" t="s">
        <v>5</v>
      </c>
      <c r="H35" s="42">
        <v>6.78</v>
      </c>
      <c r="I35" s="49">
        <v>2</v>
      </c>
      <c r="J35" s="48">
        <v>13.56</v>
      </c>
      <c r="K35" s="50">
        <v>42468</v>
      </c>
      <c r="L35" s="1"/>
    </row>
    <row r="36" spans="1:12" s="7" customFormat="1" ht="21" customHeight="1">
      <c r="A36" s="31">
        <v>33</v>
      </c>
      <c r="B36" s="40">
        <v>41830</v>
      </c>
      <c r="C36" s="41" t="s">
        <v>148</v>
      </c>
      <c r="D36" s="41" t="s">
        <v>69</v>
      </c>
      <c r="E36" s="36" t="s">
        <v>146</v>
      </c>
      <c r="F36" s="8" t="s">
        <v>147</v>
      </c>
      <c r="G36" s="9" t="s">
        <v>28</v>
      </c>
      <c r="H36" s="42">
        <v>401.6</v>
      </c>
      <c r="I36" s="49" t="s">
        <v>149</v>
      </c>
      <c r="J36" s="48">
        <v>401.6</v>
      </c>
      <c r="K36" s="50">
        <v>42474</v>
      </c>
      <c r="L36" s="1"/>
    </row>
    <row r="37" spans="1:12" s="7" customFormat="1" ht="21" customHeight="1">
      <c r="A37" s="31">
        <v>34</v>
      </c>
      <c r="B37" s="40">
        <v>39807</v>
      </c>
      <c r="C37" s="41" t="s">
        <v>156</v>
      </c>
      <c r="D37" s="41" t="s">
        <v>153</v>
      </c>
      <c r="E37" s="36" t="s">
        <v>154</v>
      </c>
      <c r="F37" s="8" t="s">
        <v>155</v>
      </c>
      <c r="G37" s="9" t="s">
        <v>5</v>
      </c>
      <c r="H37" s="42" t="s">
        <v>174</v>
      </c>
      <c r="I37" s="49">
        <v>3</v>
      </c>
      <c r="J37" s="48">
        <v>0.86299999999999999</v>
      </c>
      <c r="K37" s="50">
        <v>42474</v>
      </c>
      <c r="L37" s="1"/>
    </row>
    <row r="38" spans="1:12" s="7" customFormat="1" ht="21" customHeight="1">
      <c r="A38" s="31">
        <v>35</v>
      </c>
      <c r="B38" s="40">
        <v>41746</v>
      </c>
      <c r="C38" s="41" t="s">
        <v>161</v>
      </c>
      <c r="D38" s="41" t="s">
        <v>162</v>
      </c>
      <c r="E38" s="36" t="s">
        <v>163</v>
      </c>
      <c r="F38" s="8" t="s">
        <v>152</v>
      </c>
      <c r="G38" s="9" t="s">
        <v>28</v>
      </c>
      <c r="H38" s="42">
        <v>4.3</v>
      </c>
      <c r="I38" s="49" t="s">
        <v>41</v>
      </c>
      <c r="J38" s="48">
        <v>4.3</v>
      </c>
      <c r="K38" s="50">
        <v>42474</v>
      </c>
      <c r="L38" s="1"/>
    </row>
    <row r="39" spans="1:12" s="7" customFormat="1" ht="21" customHeight="1">
      <c r="A39" s="31">
        <v>36</v>
      </c>
      <c r="B39" s="40">
        <v>40801</v>
      </c>
      <c r="C39" s="41" t="s">
        <v>57</v>
      </c>
      <c r="D39" s="41" t="s">
        <v>58</v>
      </c>
      <c r="E39" s="36" t="s">
        <v>59</v>
      </c>
      <c r="F39" s="8" t="s">
        <v>49</v>
      </c>
      <c r="G39" s="9" t="s">
        <v>6</v>
      </c>
      <c r="H39" s="42">
        <v>2.4</v>
      </c>
      <c r="I39" s="49">
        <v>6</v>
      </c>
      <c r="J39" s="48">
        <v>14.4</v>
      </c>
      <c r="K39" s="50">
        <v>42475</v>
      </c>
      <c r="L39" s="1"/>
    </row>
    <row r="40" spans="1:12" s="7" customFormat="1" ht="21" customHeight="1">
      <c r="A40" s="31">
        <v>37</v>
      </c>
      <c r="B40" s="40">
        <v>41907</v>
      </c>
      <c r="C40" s="41" t="s">
        <v>150</v>
      </c>
      <c r="D40" s="41" t="s">
        <v>100</v>
      </c>
      <c r="E40" s="36" t="s">
        <v>151</v>
      </c>
      <c r="F40" s="8" t="s">
        <v>152</v>
      </c>
      <c r="G40" s="9" t="s">
        <v>19</v>
      </c>
      <c r="H40" s="42">
        <v>1.0669999999999999</v>
      </c>
      <c r="I40" s="49" t="s">
        <v>41</v>
      </c>
      <c r="J40" s="48">
        <v>1.0669999999999999</v>
      </c>
      <c r="K40" s="50">
        <v>42475</v>
      </c>
      <c r="L40" s="1"/>
    </row>
    <row r="41" spans="1:12" s="7" customFormat="1" ht="21" customHeight="1">
      <c r="A41" s="31">
        <v>38</v>
      </c>
      <c r="B41" s="40">
        <v>40618</v>
      </c>
      <c r="C41" s="41" t="s">
        <v>158</v>
      </c>
      <c r="D41" s="41" t="s">
        <v>157</v>
      </c>
      <c r="E41" s="36" t="s">
        <v>159</v>
      </c>
      <c r="F41" s="8" t="s">
        <v>160</v>
      </c>
      <c r="G41" s="9" t="s">
        <v>5</v>
      </c>
      <c r="H41" s="42">
        <v>4.1429999999999998</v>
      </c>
      <c r="I41" s="49">
        <v>1</v>
      </c>
      <c r="J41" s="48">
        <v>4.1429999999999998</v>
      </c>
      <c r="K41" s="50">
        <v>42475</v>
      </c>
      <c r="L41" s="1"/>
    </row>
    <row r="42" spans="1:12" s="7" customFormat="1" ht="21" customHeight="1">
      <c r="A42" s="31">
        <v>39</v>
      </c>
      <c r="B42" s="40">
        <v>42362</v>
      </c>
      <c r="C42" s="41" t="s">
        <v>166</v>
      </c>
      <c r="D42" s="41" t="s">
        <v>164</v>
      </c>
      <c r="E42" s="36" t="s">
        <v>165</v>
      </c>
      <c r="F42" s="8" t="s">
        <v>117</v>
      </c>
      <c r="G42" s="9" t="s">
        <v>28</v>
      </c>
      <c r="H42" s="42">
        <v>1.956</v>
      </c>
      <c r="I42" s="49" t="s">
        <v>192</v>
      </c>
      <c r="J42" s="48">
        <v>9.7799999999999994</v>
      </c>
      <c r="K42" s="50">
        <v>42478</v>
      </c>
      <c r="L42" s="1"/>
    </row>
    <row r="43" spans="1:12" s="7" customFormat="1" ht="21" customHeight="1">
      <c r="A43" s="31">
        <v>40</v>
      </c>
      <c r="B43" s="40">
        <v>40878</v>
      </c>
      <c r="C43" s="41" t="s">
        <v>167</v>
      </c>
      <c r="D43" s="41" t="s">
        <v>168</v>
      </c>
      <c r="E43" s="36" t="s">
        <v>169</v>
      </c>
      <c r="F43" s="8" t="s">
        <v>160</v>
      </c>
      <c r="G43" s="9" t="s">
        <v>5</v>
      </c>
      <c r="H43" s="42">
        <v>3.5</v>
      </c>
      <c r="I43" s="49">
        <v>1</v>
      </c>
      <c r="J43" s="48">
        <v>3.5</v>
      </c>
      <c r="K43" s="50">
        <v>42482</v>
      </c>
      <c r="L43" s="1"/>
    </row>
    <row r="44" spans="1:12" s="7" customFormat="1" ht="21" customHeight="1">
      <c r="A44" s="31">
        <v>41</v>
      </c>
      <c r="B44" s="40">
        <v>40583</v>
      </c>
      <c r="C44" s="41" t="s">
        <v>91</v>
      </c>
      <c r="D44" s="41" t="s">
        <v>93</v>
      </c>
      <c r="E44" s="36" t="s">
        <v>92</v>
      </c>
      <c r="F44" s="8" t="s">
        <v>130</v>
      </c>
      <c r="G44" s="43" t="s">
        <v>6</v>
      </c>
      <c r="H44" s="42">
        <v>3.2</v>
      </c>
      <c r="I44" s="49">
        <v>4</v>
      </c>
      <c r="J44" s="48">
        <v>12.8</v>
      </c>
      <c r="K44" s="50">
        <v>42482</v>
      </c>
      <c r="L44" s="1"/>
    </row>
    <row r="45" spans="1:12" s="7" customFormat="1" ht="21" customHeight="1">
      <c r="A45" s="31">
        <v>42</v>
      </c>
      <c r="B45" s="40">
        <v>39751</v>
      </c>
      <c r="C45" s="41" t="s">
        <v>142</v>
      </c>
      <c r="D45" s="41" t="s">
        <v>143</v>
      </c>
      <c r="E45" s="36" t="s">
        <v>144</v>
      </c>
      <c r="F45" s="8" t="s">
        <v>145</v>
      </c>
      <c r="G45" s="9" t="s">
        <v>5</v>
      </c>
      <c r="H45" s="42">
        <v>6.78</v>
      </c>
      <c r="I45" s="49">
        <v>1</v>
      </c>
      <c r="J45" s="48">
        <v>6.78</v>
      </c>
      <c r="K45" s="50">
        <v>42489</v>
      </c>
      <c r="L45" s="1"/>
    </row>
    <row r="46" spans="1:12" s="7" customFormat="1" ht="21" customHeight="1">
      <c r="A46" s="31">
        <v>43</v>
      </c>
      <c r="B46" s="40">
        <v>41809</v>
      </c>
      <c r="C46" s="41" t="s">
        <v>170</v>
      </c>
      <c r="D46" s="41" t="s">
        <v>171</v>
      </c>
      <c r="E46" s="36" t="s">
        <v>281</v>
      </c>
      <c r="F46" s="8" t="s">
        <v>172</v>
      </c>
      <c r="G46" s="9" t="s">
        <v>5</v>
      </c>
      <c r="H46" s="42" t="s">
        <v>173</v>
      </c>
      <c r="I46" s="49">
        <v>2</v>
      </c>
      <c r="J46" s="48">
        <v>3.12</v>
      </c>
      <c r="K46" s="50">
        <v>42489</v>
      </c>
      <c r="L46" s="1"/>
    </row>
    <row r="47" spans="1:12" s="7" customFormat="1" ht="21" customHeight="1">
      <c r="A47" s="31">
        <v>44</v>
      </c>
      <c r="B47" s="40">
        <v>40162</v>
      </c>
      <c r="C47" s="41" t="s">
        <v>182</v>
      </c>
      <c r="D47" s="41" t="s">
        <v>183</v>
      </c>
      <c r="E47" s="36" t="s">
        <v>184</v>
      </c>
      <c r="F47" s="8" t="s">
        <v>185</v>
      </c>
      <c r="G47" s="9" t="s">
        <v>5</v>
      </c>
      <c r="H47" s="42">
        <v>3.2</v>
      </c>
      <c r="I47" s="49">
        <v>1</v>
      </c>
      <c r="J47" s="48">
        <v>3.2</v>
      </c>
      <c r="K47" s="50">
        <v>42495</v>
      </c>
      <c r="L47" s="1"/>
    </row>
    <row r="48" spans="1:12" s="7" customFormat="1" ht="21" customHeight="1">
      <c r="A48" s="31">
        <v>45</v>
      </c>
      <c r="B48" s="40">
        <v>39701</v>
      </c>
      <c r="C48" s="41" t="s">
        <v>178</v>
      </c>
      <c r="D48" s="41" t="s">
        <v>175</v>
      </c>
      <c r="E48" s="36" t="s">
        <v>176</v>
      </c>
      <c r="F48" s="8" t="s">
        <v>177</v>
      </c>
      <c r="G48" s="9" t="s">
        <v>6</v>
      </c>
      <c r="H48" s="52">
        <v>1.30857</v>
      </c>
      <c r="I48" s="49">
        <v>7</v>
      </c>
      <c r="J48" s="48">
        <v>9.16</v>
      </c>
      <c r="K48" s="50">
        <v>42496</v>
      </c>
      <c r="L48" s="1"/>
    </row>
    <row r="49" spans="1:12" s="7" customFormat="1" ht="21" customHeight="1">
      <c r="A49" s="31">
        <v>46</v>
      </c>
      <c r="B49" s="40">
        <v>39065</v>
      </c>
      <c r="C49" s="41" t="s">
        <v>181</v>
      </c>
      <c r="D49" s="41" t="s">
        <v>179</v>
      </c>
      <c r="E49" s="36" t="s">
        <v>180</v>
      </c>
      <c r="F49" s="8" t="s">
        <v>160</v>
      </c>
      <c r="G49" s="9" t="s">
        <v>5</v>
      </c>
      <c r="H49" s="42">
        <v>3.089</v>
      </c>
      <c r="I49" s="49">
        <v>1</v>
      </c>
      <c r="J49" s="48">
        <v>3.089</v>
      </c>
      <c r="K49" s="50">
        <v>42496</v>
      </c>
      <c r="L49" s="1"/>
    </row>
    <row r="50" spans="1:12" s="7" customFormat="1" ht="21" customHeight="1">
      <c r="A50" s="31">
        <v>47</v>
      </c>
      <c r="B50" s="40">
        <v>40866</v>
      </c>
      <c r="C50" s="41" t="s">
        <v>129</v>
      </c>
      <c r="D50" s="41" t="s">
        <v>134</v>
      </c>
      <c r="E50" s="36" t="s">
        <v>128</v>
      </c>
      <c r="F50" s="8" t="s">
        <v>109</v>
      </c>
      <c r="G50" s="9" t="s">
        <v>6</v>
      </c>
      <c r="H50" s="42">
        <v>1.667</v>
      </c>
      <c r="I50" s="49">
        <v>9</v>
      </c>
      <c r="J50" s="48">
        <v>15.003</v>
      </c>
      <c r="K50" s="50">
        <v>42496</v>
      </c>
      <c r="L50" s="1"/>
    </row>
    <row r="51" spans="1:12" s="7" customFormat="1" ht="21" customHeight="1">
      <c r="A51" s="31">
        <v>48</v>
      </c>
      <c r="B51" s="40">
        <v>39597</v>
      </c>
      <c r="C51" s="41" t="s">
        <v>187</v>
      </c>
      <c r="D51" s="41" t="s">
        <v>186</v>
      </c>
      <c r="E51" s="36" t="s">
        <v>188</v>
      </c>
      <c r="F51" s="8" t="s">
        <v>117</v>
      </c>
      <c r="G51" s="9" t="s">
        <v>6</v>
      </c>
      <c r="H51" s="42" t="s">
        <v>305</v>
      </c>
      <c r="I51" s="49">
        <v>6</v>
      </c>
      <c r="J51" s="48">
        <v>10.8</v>
      </c>
      <c r="K51" s="50">
        <v>42496</v>
      </c>
      <c r="L51" s="1"/>
    </row>
    <row r="52" spans="1:12" s="7" customFormat="1" ht="21" customHeight="1">
      <c r="A52" s="31">
        <v>49</v>
      </c>
      <c r="B52" s="40">
        <v>37949</v>
      </c>
      <c r="C52" s="41" t="s">
        <v>191</v>
      </c>
      <c r="D52" s="41" t="s">
        <v>189</v>
      </c>
      <c r="E52" s="36" t="s">
        <v>190</v>
      </c>
      <c r="F52" s="8" t="s">
        <v>45</v>
      </c>
      <c r="G52" s="9" t="s">
        <v>6</v>
      </c>
      <c r="H52" s="42">
        <v>2.2999999999999998</v>
      </c>
      <c r="I52" s="49">
        <v>4</v>
      </c>
      <c r="J52" s="48">
        <v>9.1999999999999993</v>
      </c>
      <c r="K52" s="50">
        <v>42496</v>
      </c>
      <c r="L52" s="1"/>
    </row>
    <row r="53" spans="1:12" s="7" customFormat="1" ht="21" customHeight="1">
      <c r="A53" s="31">
        <v>50</v>
      </c>
      <c r="B53" s="40">
        <v>41830</v>
      </c>
      <c r="C53" s="41" t="s">
        <v>148</v>
      </c>
      <c r="D53" s="41" t="s">
        <v>69</v>
      </c>
      <c r="E53" s="36" t="s">
        <v>146</v>
      </c>
      <c r="F53" s="8" t="s">
        <v>147</v>
      </c>
      <c r="G53" s="9" t="s">
        <v>28</v>
      </c>
      <c r="H53" s="42">
        <v>205.6</v>
      </c>
      <c r="I53" s="49" t="s">
        <v>53</v>
      </c>
      <c r="J53" s="48">
        <v>205.6</v>
      </c>
      <c r="K53" s="50">
        <v>42503</v>
      </c>
      <c r="L53" s="1"/>
    </row>
    <row r="54" spans="1:12" s="7" customFormat="1" ht="21" customHeight="1">
      <c r="A54" s="31">
        <v>51</v>
      </c>
      <c r="B54" s="40">
        <v>40716</v>
      </c>
      <c r="C54" s="41" t="s">
        <v>193</v>
      </c>
      <c r="D54" s="41" t="s">
        <v>194</v>
      </c>
      <c r="E54" s="36" t="s">
        <v>197</v>
      </c>
      <c r="F54" s="8" t="s">
        <v>195</v>
      </c>
      <c r="G54" s="9" t="s">
        <v>5</v>
      </c>
      <c r="H54" s="42" t="s">
        <v>196</v>
      </c>
      <c r="I54" s="49">
        <v>2</v>
      </c>
      <c r="J54" s="48">
        <v>6.77</v>
      </c>
      <c r="K54" s="50">
        <v>42503</v>
      </c>
      <c r="L54" s="1"/>
    </row>
    <row r="55" spans="1:12" s="7" customFormat="1" ht="21" customHeight="1">
      <c r="A55" s="31">
        <v>52</v>
      </c>
      <c r="B55" s="40">
        <v>40605</v>
      </c>
      <c r="C55" s="41" t="s">
        <v>201</v>
      </c>
      <c r="D55" s="41" t="s">
        <v>198</v>
      </c>
      <c r="E55" s="36" t="s">
        <v>199</v>
      </c>
      <c r="F55" s="8" t="s">
        <v>200</v>
      </c>
      <c r="G55" s="9" t="s">
        <v>5</v>
      </c>
      <c r="H55" s="53">
        <v>3.06</v>
      </c>
      <c r="I55" s="49">
        <v>2</v>
      </c>
      <c r="J55" s="48">
        <v>6.12</v>
      </c>
      <c r="K55" s="50">
        <v>42503</v>
      </c>
      <c r="L55" s="1"/>
    </row>
    <row r="56" spans="1:12" s="7" customFormat="1" ht="21" customHeight="1">
      <c r="A56" s="31">
        <v>53</v>
      </c>
      <c r="B56" s="40">
        <v>40568</v>
      </c>
      <c r="C56" s="41" t="s">
        <v>202</v>
      </c>
      <c r="D56" s="41" t="s">
        <v>203</v>
      </c>
      <c r="E56" s="36" t="s">
        <v>204</v>
      </c>
      <c r="F56" s="8" t="s">
        <v>152</v>
      </c>
      <c r="G56" s="9" t="s">
        <v>5</v>
      </c>
      <c r="H56" s="42">
        <v>0.59099999999999997</v>
      </c>
      <c r="I56" s="49">
        <v>2</v>
      </c>
      <c r="J56" s="48">
        <v>1.181</v>
      </c>
      <c r="K56" s="50">
        <v>42503</v>
      </c>
      <c r="L56" s="1"/>
    </row>
    <row r="57" spans="1:12" s="7" customFormat="1" ht="21" customHeight="1">
      <c r="A57" s="31">
        <v>54</v>
      </c>
      <c r="B57" s="40">
        <v>40583</v>
      </c>
      <c r="C57" s="41" t="s">
        <v>91</v>
      </c>
      <c r="D57" s="41" t="s">
        <v>205</v>
      </c>
      <c r="E57" s="36" t="s">
        <v>92</v>
      </c>
      <c r="F57" s="8" t="s">
        <v>130</v>
      </c>
      <c r="G57" s="43" t="s">
        <v>6</v>
      </c>
      <c r="H57" s="42">
        <v>3.2</v>
      </c>
      <c r="I57" s="49">
        <v>4</v>
      </c>
      <c r="J57" s="48">
        <v>0</v>
      </c>
      <c r="K57" s="50">
        <v>42503</v>
      </c>
      <c r="L57" s="1"/>
    </row>
    <row r="58" spans="1:12" s="7" customFormat="1" ht="21" customHeight="1">
      <c r="A58" s="31">
        <v>55</v>
      </c>
      <c r="B58" s="40">
        <v>40801</v>
      </c>
      <c r="C58" s="41" t="s">
        <v>57</v>
      </c>
      <c r="D58" s="41" t="s">
        <v>58</v>
      </c>
      <c r="E58" s="36" t="s">
        <v>59</v>
      </c>
      <c r="F58" s="8" t="s">
        <v>49</v>
      </c>
      <c r="G58" s="9" t="s">
        <v>6</v>
      </c>
      <c r="H58" s="42" t="s">
        <v>206</v>
      </c>
      <c r="I58" s="49">
        <v>4</v>
      </c>
      <c r="J58" s="48">
        <v>9</v>
      </c>
      <c r="K58" s="50">
        <v>42503</v>
      </c>
      <c r="L58" s="1"/>
    </row>
    <row r="59" spans="1:12" s="7" customFormat="1" ht="21" customHeight="1">
      <c r="A59" s="31">
        <v>56</v>
      </c>
      <c r="B59" s="40">
        <v>42199</v>
      </c>
      <c r="C59" s="41" t="s">
        <v>209</v>
      </c>
      <c r="D59" s="41" t="s">
        <v>207</v>
      </c>
      <c r="E59" s="36" t="s">
        <v>208</v>
      </c>
      <c r="F59" s="8" t="s">
        <v>125</v>
      </c>
      <c r="G59" s="9" t="s">
        <v>28</v>
      </c>
      <c r="H59" s="42">
        <v>4.3</v>
      </c>
      <c r="I59" s="49" t="s">
        <v>41</v>
      </c>
      <c r="J59" s="48">
        <v>4.3</v>
      </c>
      <c r="K59" s="50">
        <v>42504</v>
      </c>
      <c r="L59" s="1"/>
    </row>
    <row r="60" spans="1:12" s="7" customFormat="1" ht="21" customHeight="1">
      <c r="A60" s="31">
        <v>57</v>
      </c>
      <c r="B60" s="40">
        <v>39877</v>
      </c>
      <c r="C60" s="41" t="s">
        <v>216</v>
      </c>
      <c r="D60" s="41" t="s">
        <v>214</v>
      </c>
      <c r="E60" s="36" t="s">
        <v>215</v>
      </c>
      <c r="F60" s="8" t="s">
        <v>125</v>
      </c>
      <c r="G60" s="9" t="s">
        <v>5</v>
      </c>
      <c r="H60" s="42">
        <v>3.0030000000000001</v>
      </c>
      <c r="I60" s="49">
        <v>3</v>
      </c>
      <c r="J60" s="48">
        <v>9.01</v>
      </c>
      <c r="K60" s="50">
        <v>42509</v>
      </c>
      <c r="L60" s="1"/>
    </row>
    <row r="61" spans="1:12" s="7" customFormat="1" ht="21" customHeight="1">
      <c r="A61" s="31">
        <v>58</v>
      </c>
      <c r="B61" s="40">
        <v>40766</v>
      </c>
      <c r="C61" s="41" t="s">
        <v>212</v>
      </c>
      <c r="D61" s="41" t="s">
        <v>210</v>
      </c>
      <c r="E61" s="36" t="s">
        <v>211</v>
      </c>
      <c r="F61" s="8" t="s">
        <v>213</v>
      </c>
      <c r="G61" s="9" t="s">
        <v>28</v>
      </c>
      <c r="H61" s="53">
        <v>68</v>
      </c>
      <c r="I61" s="49" t="s">
        <v>149</v>
      </c>
      <c r="J61" s="54">
        <v>68</v>
      </c>
      <c r="K61" s="50">
        <v>42510</v>
      </c>
      <c r="L61" s="1"/>
    </row>
    <row r="62" spans="1:12" s="7" customFormat="1" ht="21" customHeight="1">
      <c r="A62" s="31">
        <v>59</v>
      </c>
      <c r="B62" s="40">
        <v>40912</v>
      </c>
      <c r="C62" s="41" t="s">
        <v>218</v>
      </c>
      <c r="D62" s="41" t="s">
        <v>217</v>
      </c>
      <c r="E62" s="36" t="s">
        <v>219</v>
      </c>
      <c r="F62" s="8" t="s">
        <v>29</v>
      </c>
      <c r="G62" s="9" t="s">
        <v>6</v>
      </c>
      <c r="H62" s="53">
        <v>2.5</v>
      </c>
      <c r="I62" s="49">
        <v>3</v>
      </c>
      <c r="J62" s="54">
        <v>7.5</v>
      </c>
      <c r="K62" s="50">
        <v>42510</v>
      </c>
      <c r="L62" s="1"/>
    </row>
    <row r="63" spans="1:12" s="7" customFormat="1" ht="21" customHeight="1">
      <c r="A63" s="31">
        <v>60</v>
      </c>
      <c r="B63" s="40">
        <v>41360</v>
      </c>
      <c r="C63" s="41" t="s">
        <v>222</v>
      </c>
      <c r="D63" s="41" t="s">
        <v>220</v>
      </c>
      <c r="E63" s="36" t="s">
        <v>221</v>
      </c>
      <c r="F63" s="8" t="s">
        <v>36</v>
      </c>
      <c r="G63" s="9" t="s">
        <v>22</v>
      </c>
      <c r="H63" s="53">
        <v>12.45</v>
      </c>
      <c r="I63" s="49">
        <v>2</v>
      </c>
      <c r="J63" s="54">
        <v>24.9</v>
      </c>
      <c r="K63" s="50">
        <v>42510</v>
      </c>
      <c r="L63" s="1"/>
    </row>
    <row r="64" spans="1:12" s="7" customFormat="1" ht="21" customHeight="1">
      <c r="A64" s="31">
        <v>61</v>
      </c>
      <c r="B64" s="40">
        <v>42340</v>
      </c>
      <c r="C64" s="41" t="s">
        <v>223</v>
      </c>
      <c r="D64" s="41" t="s">
        <v>224</v>
      </c>
      <c r="E64" s="36" t="s">
        <v>226</v>
      </c>
      <c r="F64" s="8" t="s">
        <v>225</v>
      </c>
      <c r="G64" s="9" t="s">
        <v>22</v>
      </c>
      <c r="H64" s="53">
        <v>22.51</v>
      </c>
      <c r="I64" s="49">
        <v>1</v>
      </c>
      <c r="J64" s="54">
        <v>22.51</v>
      </c>
      <c r="K64" s="50">
        <v>42510</v>
      </c>
      <c r="L64" s="1"/>
    </row>
    <row r="65" spans="1:12" s="7" customFormat="1" ht="21" customHeight="1">
      <c r="A65" s="31">
        <v>62</v>
      </c>
      <c r="B65" s="40">
        <v>40948</v>
      </c>
      <c r="C65" s="41" t="s">
        <v>227</v>
      </c>
      <c r="D65" s="41" t="s">
        <v>228</v>
      </c>
      <c r="E65" s="36" t="s">
        <v>229</v>
      </c>
      <c r="F65" s="8" t="s">
        <v>36</v>
      </c>
      <c r="G65" s="9" t="s">
        <v>6</v>
      </c>
      <c r="H65" s="42">
        <v>2.5</v>
      </c>
      <c r="I65" s="49">
        <v>0</v>
      </c>
      <c r="J65" s="48">
        <v>2.5</v>
      </c>
      <c r="K65" s="50">
        <v>42517</v>
      </c>
      <c r="L65" s="1"/>
    </row>
    <row r="66" spans="1:12" s="7" customFormat="1" ht="21" customHeight="1">
      <c r="A66" s="31">
        <v>63</v>
      </c>
      <c r="B66" s="40">
        <v>39597</v>
      </c>
      <c r="C66" s="41" t="s">
        <v>230</v>
      </c>
      <c r="D66" s="41" t="s">
        <v>186</v>
      </c>
      <c r="E66" s="36" t="s">
        <v>231</v>
      </c>
      <c r="F66" s="8" t="s">
        <v>117</v>
      </c>
      <c r="G66" s="9" t="s">
        <v>6</v>
      </c>
      <c r="H66" s="53">
        <v>3</v>
      </c>
      <c r="I66" s="49">
        <v>5</v>
      </c>
      <c r="J66" s="54">
        <v>13</v>
      </c>
      <c r="K66" s="50">
        <v>42517</v>
      </c>
      <c r="L66" s="1"/>
    </row>
    <row r="67" spans="1:12" s="7" customFormat="1" ht="21" customHeight="1">
      <c r="A67" s="31">
        <v>64</v>
      </c>
      <c r="B67" s="40">
        <v>42320</v>
      </c>
      <c r="C67" s="41" t="s">
        <v>232</v>
      </c>
      <c r="D67" s="41" t="s">
        <v>233</v>
      </c>
      <c r="E67" s="36" t="s">
        <v>234</v>
      </c>
      <c r="F67" s="8" t="s">
        <v>125</v>
      </c>
      <c r="G67" s="9" t="s">
        <v>28</v>
      </c>
      <c r="H67" s="53">
        <v>0.8</v>
      </c>
      <c r="I67" s="49" t="s">
        <v>41</v>
      </c>
      <c r="J67" s="54">
        <v>0.8</v>
      </c>
      <c r="K67" s="50">
        <v>42517</v>
      </c>
      <c r="L67" s="1"/>
    </row>
    <row r="68" spans="1:12" s="7" customFormat="1" ht="21" customHeight="1">
      <c r="A68" s="31">
        <v>65</v>
      </c>
      <c r="B68" s="40">
        <v>37949</v>
      </c>
      <c r="C68" s="41" t="s">
        <v>191</v>
      </c>
      <c r="D68" s="41" t="s">
        <v>189</v>
      </c>
      <c r="E68" s="36" t="s">
        <v>190</v>
      </c>
      <c r="F68" s="8" t="s">
        <v>45</v>
      </c>
      <c r="G68" s="9" t="s">
        <v>6</v>
      </c>
      <c r="H68" s="53">
        <v>2.2999999999999998</v>
      </c>
      <c r="I68" s="49">
        <v>6</v>
      </c>
      <c r="J68" s="54">
        <v>13.8</v>
      </c>
      <c r="K68" s="50">
        <v>42517</v>
      </c>
      <c r="L68" s="1"/>
    </row>
    <row r="69" spans="1:12" s="7" customFormat="1" ht="21" customHeight="1">
      <c r="A69" s="31">
        <v>66</v>
      </c>
      <c r="B69" s="40">
        <v>41277</v>
      </c>
      <c r="C69" s="41" t="s">
        <v>235</v>
      </c>
      <c r="D69" s="41" t="s">
        <v>237</v>
      </c>
      <c r="E69" s="36" t="s">
        <v>236</v>
      </c>
      <c r="F69" s="8" t="s">
        <v>147</v>
      </c>
      <c r="G69" s="9" t="s">
        <v>6</v>
      </c>
      <c r="H69" s="53">
        <v>3</v>
      </c>
      <c r="I69" s="49">
        <v>3</v>
      </c>
      <c r="J69" s="54">
        <v>9</v>
      </c>
      <c r="K69" s="50">
        <v>42517</v>
      </c>
      <c r="L69" s="1"/>
    </row>
    <row r="70" spans="1:12" s="7" customFormat="1" ht="21" customHeight="1">
      <c r="A70" s="31">
        <v>67</v>
      </c>
      <c r="B70" s="40">
        <v>40569</v>
      </c>
      <c r="C70" s="41" t="s">
        <v>238</v>
      </c>
      <c r="D70" s="41" t="s">
        <v>240</v>
      </c>
      <c r="E70" s="36" t="s">
        <v>239</v>
      </c>
      <c r="F70" s="8" t="s">
        <v>145</v>
      </c>
      <c r="G70" s="9" t="s">
        <v>6</v>
      </c>
      <c r="H70" s="53">
        <v>3</v>
      </c>
      <c r="I70" s="49">
        <v>5</v>
      </c>
      <c r="J70" s="54">
        <v>15</v>
      </c>
      <c r="K70" s="50">
        <v>42520</v>
      </c>
      <c r="L70" s="1"/>
    </row>
    <row r="71" spans="1:12" s="7" customFormat="1" ht="21" customHeight="1">
      <c r="A71" s="31">
        <v>68</v>
      </c>
      <c r="B71" s="40">
        <v>40729</v>
      </c>
      <c r="C71" s="41" t="s">
        <v>244</v>
      </c>
      <c r="D71" s="41" t="s">
        <v>241</v>
      </c>
      <c r="E71" s="36" t="s">
        <v>242</v>
      </c>
      <c r="F71" s="8" t="s">
        <v>243</v>
      </c>
      <c r="G71" s="9" t="s">
        <v>6</v>
      </c>
      <c r="H71" s="53">
        <v>1.5</v>
      </c>
      <c r="I71" s="49">
        <v>9</v>
      </c>
      <c r="J71" s="54">
        <v>13.5</v>
      </c>
      <c r="K71" s="50">
        <v>42524</v>
      </c>
      <c r="L71" s="1"/>
    </row>
    <row r="72" spans="1:12" s="7" customFormat="1" ht="21" customHeight="1">
      <c r="A72" s="31">
        <v>69</v>
      </c>
      <c r="B72" s="40">
        <v>39933</v>
      </c>
      <c r="C72" s="41" t="s">
        <v>245</v>
      </c>
      <c r="D72" s="41" t="s">
        <v>246</v>
      </c>
      <c r="E72" s="36" t="s">
        <v>247</v>
      </c>
      <c r="F72" s="8" t="s">
        <v>117</v>
      </c>
      <c r="G72" s="9" t="s">
        <v>6</v>
      </c>
      <c r="H72" s="53">
        <v>3</v>
      </c>
      <c r="I72" s="49">
        <v>4</v>
      </c>
      <c r="J72" s="54">
        <v>12</v>
      </c>
      <c r="K72" s="50">
        <v>42524</v>
      </c>
      <c r="L72" s="1"/>
    </row>
    <row r="73" spans="1:12" s="7" customFormat="1" ht="21" customHeight="1">
      <c r="A73" s="31">
        <v>70</v>
      </c>
      <c r="B73" s="40">
        <v>39597</v>
      </c>
      <c r="C73" s="41" t="s">
        <v>249</v>
      </c>
      <c r="D73" s="41" t="s">
        <v>186</v>
      </c>
      <c r="E73" s="36" t="s">
        <v>248</v>
      </c>
      <c r="F73" s="8" t="s">
        <v>117</v>
      </c>
      <c r="G73" s="9" t="s">
        <v>6</v>
      </c>
      <c r="H73" s="53">
        <v>2</v>
      </c>
      <c r="I73" s="49">
        <v>8</v>
      </c>
      <c r="J73" s="54">
        <v>16</v>
      </c>
      <c r="K73" s="50">
        <v>42524</v>
      </c>
      <c r="L73" s="1"/>
    </row>
    <row r="74" spans="1:12" s="7" customFormat="1" ht="21" customHeight="1">
      <c r="A74" s="31">
        <v>71</v>
      </c>
      <c r="B74" s="40">
        <v>39569</v>
      </c>
      <c r="C74" s="41" t="s">
        <v>250</v>
      </c>
      <c r="D74" s="41" t="s">
        <v>251</v>
      </c>
      <c r="E74" s="36" t="s">
        <v>252</v>
      </c>
      <c r="F74" s="8" t="s">
        <v>253</v>
      </c>
      <c r="G74" s="9" t="s">
        <v>5</v>
      </c>
      <c r="H74" s="53" t="s">
        <v>254</v>
      </c>
      <c r="I74" s="49">
        <v>0</v>
      </c>
      <c r="J74" s="54">
        <v>1.34</v>
      </c>
      <c r="K74" s="50">
        <v>42524</v>
      </c>
      <c r="L74" s="1"/>
    </row>
    <row r="75" spans="1:12" s="7" customFormat="1" ht="21" customHeight="1">
      <c r="A75" s="31">
        <v>72</v>
      </c>
      <c r="B75" s="40">
        <v>40562</v>
      </c>
      <c r="C75" s="41" t="s">
        <v>255</v>
      </c>
      <c r="D75" s="41" t="s">
        <v>273</v>
      </c>
      <c r="E75" s="36" t="s">
        <v>256</v>
      </c>
      <c r="F75" s="8" t="s">
        <v>117</v>
      </c>
      <c r="G75" s="9" t="s">
        <v>6</v>
      </c>
      <c r="H75" s="53">
        <v>2.4</v>
      </c>
      <c r="I75" s="49">
        <v>2</v>
      </c>
      <c r="J75" s="54">
        <v>4.8</v>
      </c>
      <c r="K75" s="50">
        <v>42530</v>
      </c>
      <c r="L75" s="1"/>
    </row>
    <row r="76" spans="1:12" s="7" customFormat="1" ht="21" customHeight="1">
      <c r="A76" s="31">
        <v>73</v>
      </c>
      <c r="B76" s="40">
        <v>41746</v>
      </c>
      <c r="C76" s="41" t="s">
        <v>257</v>
      </c>
      <c r="D76" s="41" t="s">
        <v>258</v>
      </c>
      <c r="E76" s="36" t="s">
        <v>259</v>
      </c>
      <c r="F76" s="8" t="s">
        <v>125</v>
      </c>
      <c r="G76" s="9" t="s">
        <v>25</v>
      </c>
      <c r="H76" s="53">
        <v>9.6999999999999993</v>
      </c>
      <c r="I76" s="49" t="s">
        <v>53</v>
      </c>
      <c r="J76" s="54">
        <v>9.6999999999999993</v>
      </c>
      <c r="K76" s="50">
        <v>42530</v>
      </c>
      <c r="L76" s="1"/>
    </row>
    <row r="77" spans="1:12" s="7" customFormat="1" ht="21" customHeight="1">
      <c r="A77" s="31">
        <v>74</v>
      </c>
      <c r="B77" s="40">
        <v>40912</v>
      </c>
      <c r="C77" s="41" t="s">
        <v>218</v>
      </c>
      <c r="D77" s="41" t="s">
        <v>217</v>
      </c>
      <c r="E77" s="36" t="s">
        <v>219</v>
      </c>
      <c r="F77" s="8" t="s">
        <v>29</v>
      </c>
      <c r="G77" s="9" t="s">
        <v>6</v>
      </c>
      <c r="H77" s="53">
        <v>2.5</v>
      </c>
      <c r="I77" s="49">
        <v>1</v>
      </c>
      <c r="J77" s="54">
        <v>2.5</v>
      </c>
      <c r="K77" s="50">
        <v>42531</v>
      </c>
      <c r="L77" s="1"/>
    </row>
    <row r="78" spans="1:12" s="7" customFormat="1" ht="21" customHeight="1">
      <c r="A78" s="31">
        <v>75</v>
      </c>
      <c r="B78" s="40">
        <v>40866</v>
      </c>
      <c r="C78" s="41" t="s">
        <v>129</v>
      </c>
      <c r="D78" s="41" t="s">
        <v>134</v>
      </c>
      <c r="E78" s="36" t="s">
        <v>128</v>
      </c>
      <c r="F78" s="8" t="s">
        <v>109</v>
      </c>
      <c r="G78" s="9" t="s">
        <v>6</v>
      </c>
      <c r="H78" s="42">
        <v>1.667</v>
      </c>
      <c r="I78" s="49">
        <v>10</v>
      </c>
      <c r="J78" s="54">
        <v>16.670000000000002</v>
      </c>
      <c r="K78" s="50">
        <v>42531</v>
      </c>
      <c r="L78" s="1"/>
    </row>
    <row r="79" spans="1:12" s="7" customFormat="1" ht="21" customHeight="1">
      <c r="A79" s="31">
        <v>76</v>
      </c>
      <c r="B79" s="40">
        <v>40766</v>
      </c>
      <c r="C79" s="41" t="s">
        <v>212</v>
      </c>
      <c r="D79" s="41" t="s">
        <v>210</v>
      </c>
      <c r="E79" s="36" t="s">
        <v>211</v>
      </c>
      <c r="F79" s="8" t="s">
        <v>213</v>
      </c>
      <c r="G79" s="9" t="s">
        <v>28</v>
      </c>
      <c r="H79" s="53">
        <v>68</v>
      </c>
      <c r="I79" s="49" t="s">
        <v>149</v>
      </c>
      <c r="J79" s="54">
        <v>68</v>
      </c>
      <c r="K79" s="50">
        <v>42531</v>
      </c>
      <c r="L79" s="1"/>
    </row>
    <row r="80" spans="1:12" s="7" customFormat="1" ht="21" customHeight="1">
      <c r="A80" s="31">
        <v>77</v>
      </c>
      <c r="B80" s="40">
        <v>40374</v>
      </c>
      <c r="C80" s="41" t="s">
        <v>260</v>
      </c>
      <c r="D80" s="41" t="s">
        <v>261</v>
      </c>
      <c r="E80" s="36" t="s">
        <v>262</v>
      </c>
      <c r="F80" s="8" t="s">
        <v>263</v>
      </c>
      <c r="G80" s="9" t="s">
        <v>6</v>
      </c>
      <c r="H80" s="53">
        <v>2.5</v>
      </c>
      <c r="I80" s="49">
        <v>14</v>
      </c>
      <c r="J80" s="54">
        <v>35</v>
      </c>
      <c r="K80" s="50">
        <v>42538</v>
      </c>
      <c r="L80" s="1"/>
    </row>
    <row r="81" spans="1:12" s="7" customFormat="1" ht="21" customHeight="1">
      <c r="A81" s="31">
        <v>78</v>
      </c>
      <c r="B81" s="40">
        <v>39380</v>
      </c>
      <c r="C81" s="41" t="s">
        <v>264</v>
      </c>
      <c r="D81" s="41" t="s">
        <v>265</v>
      </c>
      <c r="E81" s="36" t="s">
        <v>266</v>
      </c>
      <c r="F81" s="8" t="s">
        <v>29</v>
      </c>
      <c r="G81" s="43" t="s">
        <v>21</v>
      </c>
      <c r="H81" s="42">
        <v>1.415</v>
      </c>
      <c r="I81" s="49" t="s">
        <v>274</v>
      </c>
      <c r="J81" s="48">
        <v>5.66</v>
      </c>
      <c r="K81" s="50">
        <v>42538</v>
      </c>
      <c r="L81" s="1"/>
    </row>
    <row r="82" spans="1:12" s="7" customFormat="1" ht="21" customHeight="1">
      <c r="A82" s="31">
        <v>79</v>
      </c>
      <c r="B82" s="40">
        <v>39176</v>
      </c>
      <c r="C82" s="41" t="s">
        <v>268</v>
      </c>
      <c r="D82" s="41" t="s">
        <v>267</v>
      </c>
      <c r="E82" s="36" t="s">
        <v>236</v>
      </c>
      <c r="F82" s="8" t="s">
        <v>147</v>
      </c>
      <c r="G82" s="9" t="s">
        <v>6</v>
      </c>
      <c r="H82" s="53">
        <v>2</v>
      </c>
      <c r="I82" s="49">
        <v>6</v>
      </c>
      <c r="J82" s="54">
        <v>12</v>
      </c>
      <c r="K82" s="50">
        <v>42538</v>
      </c>
      <c r="L82" s="1"/>
    </row>
    <row r="83" spans="1:12" s="7" customFormat="1" ht="21" customHeight="1">
      <c r="A83" s="31">
        <v>80</v>
      </c>
      <c r="B83" s="40">
        <v>40562</v>
      </c>
      <c r="C83" s="41" t="s">
        <v>255</v>
      </c>
      <c r="D83" s="41" t="s">
        <v>273</v>
      </c>
      <c r="E83" s="36" t="s">
        <v>256</v>
      </c>
      <c r="F83" s="8" t="s">
        <v>117</v>
      </c>
      <c r="G83" s="9" t="s">
        <v>6</v>
      </c>
      <c r="H83" s="53">
        <v>2.5</v>
      </c>
      <c r="I83" s="49">
        <v>0</v>
      </c>
      <c r="J83" s="54">
        <v>0.5</v>
      </c>
      <c r="K83" s="50">
        <v>42538</v>
      </c>
      <c r="L83" s="1"/>
    </row>
    <row r="84" spans="1:12" s="7" customFormat="1" ht="21" customHeight="1">
      <c r="A84" s="31">
        <v>81</v>
      </c>
      <c r="B84" s="40">
        <v>40569</v>
      </c>
      <c r="C84" s="41" t="s">
        <v>238</v>
      </c>
      <c r="D84" s="41" t="s">
        <v>240</v>
      </c>
      <c r="E84" s="36" t="s">
        <v>239</v>
      </c>
      <c r="F84" s="8" t="s">
        <v>145</v>
      </c>
      <c r="G84" s="9" t="s">
        <v>6</v>
      </c>
      <c r="H84" s="53">
        <v>3</v>
      </c>
      <c r="I84" s="49">
        <v>4</v>
      </c>
      <c r="J84" s="54">
        <v>12</v>
      </c>
      <c r="K84" s="50">
        <v>42538</v>
      </c>
      <c r="L84" s="1"/>
    </row>
    <row r="85" spans="1:12" s="7" customFormat="1" ht="21" customHeight="1">
      <c r="A85" s="31">
        <v>82</v>
      </c>
      <c r="B85" s="40">
        <v>40667</v>
      </c>
      <c r="C85" s="41" t="s">
        <v>269</v>
      </c>
      <c r="D85" s="41" t="s">
        <v>270</v>
      </c>
      <c r="E85" s="36" t="s">
        <v>271</v>
      </c>
      <c r="F85" s="8" t="s">
        <v>272</v>
      </c>
      <c r="G85" s="9" t="s">
        <v>5</v>
      </c>
      <c r="H85" s="42">
        <v>1.895</v>
      </c>
      <c r="I85" s="49">
        <v>1</v>
      </c>
      <c r="J85" s="48">
        <v>1.895</v>
      </c>
      <c r="K85" s="50">
        <v>42539</v>
      </c>
      <c r="L85" s="1"/>
    </row>
    <row r="86" spans="1:12" s="7" customFormat="1" ht="21" customHeight="1">
      <c r="A86" s="31">
        <v>83</v>
      </c>
      <c r="B86" s="40">
        <v>40618</v>
      </c>
      <c r="C86" s="41" t="s">
        <v>278</v>
      </c>
      <c r="D86" s="41" t="s">
        <v>275</v>
      </c>
      <c r="E86" s="36" t="s">
        <v>276</v>
      </c>
      <c r="F86" s="8" t="s">
        <v>277</v>
      </c>
      <c r="G86" s="9" t="s">
        <v>28</v>
      </c>
      <c r="H86" s="53">
        <v>280</v>
      </c>
      <c r="I86" s="49" t="s">
        <v>149</v>
      </c>
      <c r="J86" s="54">
        <v>280</v>
      </c>
      <c r="K86" s="50">
        <v>42544</v>
      </c>
      <c r="L86" s="1"/>
    </row>
    <row r="87" spans="1:12" s="7" customFormat="1" ht="21" customHeight="1">
      <c r="A87" s="31">
        <v>84</v>
      </c>
      <c r="B87" s="40">
        <v>39597</v>
      </c>
      <c r="C87" s="41" t="s">
        <v>280</v>
      </c>
      <c r="D87" s="41" t="s">
        <v>186</v>
      </c>
      <c r="E87" s="36" t="s">
        <v>279</v>
      </c>
      <c r="F87" s="8" t="s">
        <v>117</v>
      </c>
      <c r="G87" s="9" t="s">
        <v>6</v>
      </c>
      <c r="H87" s="53" t="s">
        <v>303</v>
      </c>
      <c r="I87" s="49">
        <v>5</v>
      </c>
      <c r="J87" s="54">
        <v>13.8</v>
      </c>
      <c r="K87" s="50">
        <v>42545</v>
      </c>
      <c r="L87" s="1"/>
    </row>
    <row r="88" spans="1:12" s="7" customFormat="1" ht="21" customHeight="1">
      <c r="A88" s="31">
        <v>85</v>
      </c>
      <c r="B88" s="40">
        <v>41277</v>
      </c>
      <c r="C88" s="41" t="s">
        <v>235</v>
      </c>
      <c r="D88" s="41" t="s">
        <v>237</v>
      </c>
      <c r="E88" s="36" t="s">
        <v>236</v>
      </c>
      <c r="F88" s="8" t="s">
        <v>147</v>
      </c>
      <c r="G88" s="9" t="s">
        <v>6</v>
      </c>
      <c r="H88" s="53">
        <v>3</v>
      </c>
      <c r="I88" s="49">
        <v>7</v>
      </c>
      <c r="J88" s="54">
        <v>21</v>
      </c>
      <c r="K88" s="50">
        <v>42545</v>
      </c>
      <c r="L88" s="1"/>
    </row>
    <row r="89" spans="1:12" s="7" customFormat="1" ht="21" customHeight="1">
      <c r="A89" s="31">
        <v>86</v>
      </c>
      <c r="B89" s="40">
        <v>41809</v>
      </c>
      <c r="C89" s="41" t="s">
        <v>170</v>
      </c>
      <c r="D89" s="41" t="s">
        <v>171</v>
      </c>
      <c r="E89" s="36" t="s">
        <v>281</v>
      </c>
      <c r="F89" s="8" t="s">
        <v>172</v>
      </c>
      <c r="G89" s="9" t="s">
        <v>5</v>
      </c>
      <c r="H89" s="53">
        <v>2.16</v>
      </c>
      <c r="I89" s="49">
        <v>1</v>
      </c>
      <c r="J89" s="54">
        <v>2.16</v>
      </c>
      <c r="K89" s="50">
        <v>42545</v>
      </c>
      <c r="L89" s="1"/>
    </row>
    <row r="90" spans="1:12" s="7" customFormat="1" ht="21" customHeight="1">
      <c r="A90" s="31">
        <v>87</v>
      </c>
      <c r="B90" s="40">
        <v>39933</v>
      </c>
      <c r="C90" s="41" t="s">
        <v>245</v>
      </c>
      <c r="D90" s="41" t="s">
        <v>246</v>
      </c>
      <c r="E90" s="36" t="s">
        <v>247</v>
      </c>
      <c r="F90" s="8" t="s">
        <v>117</v>
      </c>
      <c r="G90" s="9" t="s">
        <v>6</v>
      </c>
      <c r="H90" s="53">
        <v>3</v>
      </c>
      <c r="I90" s="49">
        <v>3</v>
      </c>
      <c r="J90" s="54">
        <v>2</v>
      </c>
      <c r="K90" s="50">
        <v>42545</v>
      </c>
      <c r="L90" s="1"/>
    </row>
    <row r="91" spans="1:12" s="7" customFormat="1" ht="21" customHeight="1">
      <c r="A91" s="31">
        <v>88</v>
      </c>
      <c r="B91" s="40">
        <v>40878</v>
      </c>
      <c r="C91" s="41" t="s">
        <v>284</v>
      </c>
      <c r="D91" s="41" t="s">
        <v>282</v>
      </c>
      <c r="E91" s="36" t="s">
        <v>283</v>
      </c>
      <c r="F91" s="8" t="s">
        <v>49</v>
      </c>
      <c r="G91" s="9" t="s">
        <v>6</v>
      </c>
      <c r="H91" s="53">
        <v>2.4</v>
      </c>
      <c r="I91" s="49">
        <v>4</v>
      </c>
      <c r="J91" s="54">
        <v>9.6</v>
      </c>
      <c r="K91" s="50">
        <v>42545</v>
      </c>
      <c r="L91" s="1"/>
    </row>
    <row r="92" spans="1:12" s="7" customFormat="1" ht="21" customHeight="1">
      <c r="A92" s="31">
        <v>89</v>
      </c>
      <c r="B92" s="40">
        <v>41746</v>
      </c>
      <c r="C92" s="41" t="s">
        <v>285</v>
      </c>
      <c r="D92" s="41" t="s">
        <v>286</v>
      </c>
      <c r="E92" s="36" t="s">
        <v>287</v>
      </c>
      <c r="F92" s="8" t="s">
        <v>117</v>
      </c>
      <c r="G92" s="9" t="s">
        <v>28</v>
      </c>
      <c r="H92" s="42">
        <v>2.0219999999999998</v>
      </c>
      <c r="I92" s="49" t="s">
        <v>103</v>
      </c>
      <c r="J92" s="48">
        <v>6.0659999999999998</v>
      </c>
      <c r="K92" s="50">
        <v>42545</v>
      </c>
      <c r="L92" s="1"/>
    </row>
    <row r="93" spans="1:12" s="7" customFormat="1" ht="21" customHeight="1">
      <c r="A93" s="31">
        <v>90</v>
      </c>
      <c r="B93" s="40">
        <v>40969</v>
      </c>
      <c r="C93" s="41" t="s">
        <v>289</v>
      </c>
      <c r="D93" s="41" t="s">
        <v>290</v>
      </c>
      <c r="E93" s="36" t="s">
        <v>288</v>
      </c>
      <c r="F93" s="8" t="s">
        <v>177</v>
      </c>
      <c r="G93" s="9" t="s">
        <v>6</v>
      </c>
      <c r="H93" s="53">
        <v>3</v>
      </c>
      <c r="I93" s="49">
        <v>0</v>
      </c>
      <c r="J93" s="54">
        <v>4</v>
      </c>
      <c r="K93" s="50">
        <v>42545</v>
      </c>
      <c r="L93" s="1"/>
    </row>
    <row r="94" spans="1:12" s="7" customFormat="1" ht="21" customHeight="1">
      <c r="A94" s="31">
        <v>91</v>
      </c>
      <c r="B94" s="40">
        <v>40618</v>
      </c>
      <c r="C94" s="41" t="s">
        <v>278</v>
      </c>
      <c r="D94" s="41" t="s">
        <v>275</v>
      </c>
      <c r="E94" s="36" t="s">
        <v>276</v>
      </c>
      <c r="F94" s="8" t="s">
        <v>277</v>
      </c>
      <c r="G94" s="9" t="s">
        <v>28</v>
      </c>
      <c r="H94" s="53">
        <v>280</v>
      </c>
      <c r="I94" s="49" t="s">
        <v>149</v>
      </c>
      <c r="J94" s="54">
        <v>280</v>
      </c>
      <c r="K94" s="50">
        <v>42550</v>
      </c>
      <c r="L94" s="1"/>
    </row>
    <row r="95" spans="1:12" s="7" customFormat="1" ht="21" customHeight="1">
      <c r="A95" s="31">
        <v>92</v>
      </c>
      <c r="B95" s="40">
        <v>39506</v>
      </c>
      <c r="C95" s="41" t="s">
        <v>294</v>
      </c>
      <c r="D95" s="41" t="s">
        <v>291</v>
      </c>
      <c r="E95" s="36" t="s">
        <v>292</v>
      </c>
      <c r="F95" s="8" t="s">
        <v>293</v>
      </c>
      <c r="G95" s="9" t="s">
        <v>5</v>
      </c>
      <c r="H95" s="53">
        <v>4.5999999999999996</v>
      </c>
      <c r="I95" s="49">
        <v>2</v>
      </c>
      <c r="J95" s="54">
        <v>9.1999999999999993</v>
      </c>
      <c r="K95" s="50">
        <v>42551</v>
      </c>
      <c r="L95" s="1"/>
    </row>
    <row r="96" spans="1:12" s="7" customFormat="1" ht="21" customHeight="1">
      <c r="A96" s="31">
        <v>93</v>
      </c>
      <c r="B96" s="40">
        <v>38258</v>
      </c>
      <c r="C96" s="41" t="s">
        <v>296</v>
      </c>
      <c r="D96" s="41" t="s">
        <v>295</v>
      </c>
      <c r="E96" s="36" t="s">
        <v>299</v>
      </c>
      <c r="F96" s="8" t="s">
        <v>172</v>
      </c>
      <c r="G96" s="43" t="s">
        <v>297</v>
      </c>
      <c r="H96" s="53">
        <v>700</v>
      </c>
      <c r="I96" s="49" t="s">
        <v>53</v>
      </c>
      <c r="J96" s="54">
        <v>700</v>
      </c>
      <c r="K96" s="50">
        <v>42551</v>
      </c>
      <c r="L96" s="1"/>
    </row>
    <row r="97" spans="1:12" s="7" customFormat="1" ht="21" customHeight="1">
      <c r="A97" s="31">
        <v>94</v>
      </c>
      <c r="B97" s="40">
        <v>41746</v>
      </c>
      <c r="C97" s="41" t="s">
        <v>302</v>
      </c>
      <c r="D97" s="41" t="s">
        <v>617</v>
      </c>
      <c r="E97" s="36" t="s">
        <v>300</v>
      </c>
      <c r="F97" s="8" t="s">
        <v>301</v>
      </c>
      <c r="G97" s="9" t="s">
        <v>28</v>
      </c>
      <c r="H97" s="53" t="s">
        <v>306</v>
      </c>
      <c r="I97" s="49" t="s">
        <v>103</v>
      </c>
      <c r="J97" s="54">
        <v>11.85</v>
      </c>
      <c r="K97" s="50">
        <v>42551</v>
      </c>
      <c r="L97" s="1"/>
    </row>
    <row r="98" spans="1:12" s="7" customFormat="1" ht="21" customHeight="1">
      <c r="A98" s="31">
        <v>95</v>
      </c>
      <c r="B98" s="40">
        <v>41038</v>
      </c>
      <c r="C98" s="41" t="s">
        <v>307</v>
      </c>
      <c r="D98" s="41" t="s">
        <v>308</v>
      </c>
      <c r="E98" s="36" t="s">
        <v>309</v>
      </c>
      <c r="F98" s="8" t="s">
        <v>225</v>
      </c>
      <c r="G98" s="9" t="s">
        <v>22</v>
      </c>
      <c r="H98" s="53">
        <v>17</v>
      </c>
      <c r="I98" s="49" t="s">
        <v>121</v>
      </c>
      <c r="J98" s="54">
        <v>17</v>
      </c>
      <c r="K98" s="50">
        <v>42551</v>
      </c>
      <c r="L98" s="1"/>
    </row>
    <row r="99" spans="1:12" s="7" customFormat="1" ht="21" customHeight="1">
      <c r="A99" s="31">
        <v>96</v>
      </c>
      <c r="B99" s="40">
        <v>39597</v>
      </c>
      <c r="C99" s="41" t="s">
        <v>310</v>
      </c>
      <c r="D99" s="41" t="s">
        <v>311</v>
      </c>
      <c r="E99" s="36" t="s">
        <v>312</v>
      </c>
      <c r="F99" s="8" t="s">
        <v>117</v>
      </c>
      <c r="G99" s="9" t="s">
        <v>6</v>
      </c>
      <c r="H99" s="53">
        <v>2.5</v>
      </c>
      <c r="I99" s="49">
        <v>4</v>
      </c>
      <c r="J99" s="54">
        <v>10</v>
      </c>
      <c r="K99" s="50">
        <v>42552</v>
      </c>
      <c r="L99" s="1"/>
    </row>
    <row r="100" spans="1:12" s="7" customFormat="1" ht="21" customHeight="1">
      <c r="A100" s="31">
        <v>97</v>
      </c>
      <c r="B100" s="40" t="s">
        <v>313</v>
      </c>
      <c r="C100" s="41" t="s">
        <v>314</v>
      </c>
      <c r="D100" s="41" t="s">
        <v>315</v>
      </c>
      <c r="E100" s="36" t="s">
        <v>316</v>
      </c>
      <c r="F100" s="8" t="s">
        <v>117</v>
      </c>
      <c r="G100" s="9" t="s">
        <v>6</v>
      </c>
      <c r="H100" s="53">
        <v>3</v>
      </c>
      <c r="I100" s="49">
        <v>2</v>
      </c>
      <c r="J100" s="54">
        <v>6</v>
      </c>
      <c r="K100" s="50">
        <v>42552</v>
      </c>
      <c r="L100" s="1"/>
    </row>
    <row r="101" spans="1:12" s="7" customFormat="1" ht="21" customHeight="1">
      <c r="A101" s="31">
        <v>98</v>
      </c>
      <c r="B101" s="40">
        <v>40905</v>
      </c>
      <c r="C101" s="41" t="s">
        <v>319</v>
      </c>
      <c r="D101" s="41" t="s">
        <v>205</v>
      </c>
      <c r="E101" s="36" t="s">
        <v>317</v>
      </c>
      <c r="F101" s="8" t="s">
        <v>318</v>
      </c>
      <c r="G101" s="9" t="s">
        <v>6</v>
      </c>
      <c r="H101" s="53">
        <v>3</v>
      </c>
      <c r="I101" s="49">
        <v>2</v>
      </c>
      <c r="J101" s="54">
        <v>6</v>
      </c>
      <c r="K101" s="50">
        <v>42555</v>
      </c>
      <c r="L101" s="1"/>
    </row>
    <row r="102" spans="1:12" s="7" customFormat="1" ht="21" customHeight="1">
      <c r="A102" s="31">
        <v>99</v>
      </c>
      <c r="B102" s="40">
        <v>42348</v>
      </c>
      <c r="C102" s="41" t="s">
        <v>320</v>
      </c>
      <c r="D102" s="41" t="s">
        <v>321</v>
      </c>
      <c r="E102" s="36" t="s">
        <v>322</v>
      </c>
      <c r="F102" s="8" t="s">
        <v>96</v>
      </c>
      <c r="G102" s="9" t="s">
        <v>28</v>
      </c>
      <c r="H102" s="42">
        <v>1.4</v>
      </c>
      <c r="I102" s="49">
        <v>3</v>
      </c>
      <c r="J102" s="48">
        <v>4.2</v>
      </c>
      <c r="K102" s="50">
        <v>42566</v>
      </c>
      <c r="L102" s="1"/>
    </row>
    <row r="103" spans="1:12" s="7" customFormat="1" ht="21" customHeight="1">
      <c r="A103" s="31">
        <v>100</v>
      </c>
      <c r="B103" s="40">
        <v>40569</v>
      </c>
      <c r="C103" s="41" t="s">
        <v>238</v>
      </c>
      <c r="D103" s="41" t="s">
        <v>240</v>
      </c>
      <c r="E103" s="36" t="s">
        <v>239</v>
      </c>
      <c r="F103" s="8" t="s">
        <v>145</v>
      </c>
      <c r="G103" s="9" t="s">
        <v>6</v>
      </c>
      <c r="H103" s="42">
        <v>3</v>
      </c>
      <c r="I103" s="49">
        <v>5</v>
      </c>
      <c r="J103" s="48">
        <v>15</v>
      </c>
      <c r="K103" s="50">
        <v>42566</v>
      </c>
      <c r="L103" s="1"/>
    </row>
    <row r="104" spans="1:12" s="7" customFormat="1" ht="21" customHeight="1">
      <c r="A104" s="31">
        <v>101</v>
      </c>
      <c r="B104" s="40">
        <v>40618</v>
      </c>
      <c r="C104" s="41" t="s">
        <v>278</v>
      </c>
      <c r="D104" s="41" t="s">
        <v>275</v>
      </c>
      <c r="E104" s="36" t="s">
        <v>276</v>
      </c>
      <c r="F104" s="8" t="s">
        <v>277</v>
      </c>
      <c r="G104" s="9" t="s">
        <v>28</v>
      </c>
      <c r="H104" s="42">
        <v>280</v>
      </c>
      <c r="I104" s="49" t="s">
        <v>53</v>
      </c>
      <c r="J104" s="48">
        <v>280</v>
      </c>
      <c r="K104" s="50">
        <v>42572</v>
      </c>
      <c r="L104" s="1"/>
    </row>
    <row r="105" spans="1:12" s="7" customFormat="1" ht="21" customHeight="1">
      <c r="A105" s="31">
        <v>102</v>
      </c>
      <c r="B105" s="40">
        <v>37949</v>
      </c>
      <c r="C105" s="41" t="s">
        <v>191</v>
      </c>
      <c r="D105" s="41" t="s">
        <v>189</v>
      </c>
      <c r="E105" s="36" t="s">
        <v>190</v>
      </c>
      <c r="F105" s="8" t="s">
        <v>45</v>
      </c>
      <c r="G105" s="9" t="s">
        <v>6</v>
      </c>
      <c r="H105" s="53">
        <v>2.2999999999999998</v>
      </c>
      <c r="I105" s="49">
        <v>1</v>
      </c>
      <c r="J105" s="54">
        <v>2.2999999999999998</v>
      </c>
      <c r="K105" s="50">
        <v>42572</v>
      </c>
      <c r="L105" s="1"/>
    </row>
    <row r="106" spans="1:12" s="7" customFormat="1" ht="21" customHeight="1">
      <c r="A106" s="31">
        <v>103</v>
      </c>
      <c r="B106" s="40">
        <v>39582</v>
      </c>
      <c r="C106" s="41" t="s">
        <v>325</v>
      </c>
      <c r="D106" s="41" t="s">
        <v>323</v>
      </c>
      <c r="E106" s="36" t="s">
        <v>324</v>
      </c>
      <c r="F106" s="8" t="s">
        <v>326</v>
      </c>
      <c r="G106" s="9" t="s">
        <v>5</v>
      </c>
      <c r="H106" s="42">
        <v>15.31</v>
      </c>
      <c r="I106" s="49">
        <v>1</v>
      </c>
      <c r="J106" s="42">
        <v>15.31</v>
      </c>
      <c r="K106" s="50">
        <v>42573</v>
      </c>
      <c r="L106" s="1"/>
    </row>
    <row r="107" spans="1:12" s="7" customFormat="1" ht="21" customHeight="1">
      <c r="A107" s="31">
        <v>104</v>
      </c>
      <c r="B107" s="40">
        <v>40374</v>
      </c>
      <c r="C107" s="41" t="s">
        <v>260</v>
      </c>
      <c r="D107" s="41" t="s">
        <v>261</v>
      </c>
      <c r="E107" s="36" t="s">
        <v>262</v>
      </c>
      <c r="F107" s="8" t="s">
        <v>263</v>
      </c>
      <c r="G107" s="9" t="s">
        <v>6</v>
      </c>
      <c r="H107" s="53">
        <v>2.5</v>
      </c>
      <c r="I107" s="49">
        <v>4</v>
      </c>
      <c r="J107" s="54">
        <v>10</v>
      </c>
      <c r="K107" s="50">
        <v>42573</v>
      </c>
      <c r="L107" s="1"/>
    </row>
    <row r="108" spans="1:12" s="7" customFormat="1" ht="21" customHeight="1">
      <c r="A108" s="31">
        <v>105</v>
      </c>
      <c r="B108" s="40">
        <v>40866</v>
      </c>
      <c r="C108" s="41" t="s">
        <v>129</v>
      </c>
      <c r="D108" s="41" t="s">
        <v>134</v>
      </c>
      <c r="E108" s="36" t="s">
        <v>128</v>
      </c>
      <c r="F108" s="8" t="s">
        <v>109</v>
      </c>
      <c r="G108" s="9" t="s">
        <v>6</v>
      </c>
      <c r="H108" s="42">
        <v>1.667</v>
      </c>
      <c r="I108" s="49">
        <v>12</v>
      </c>
      <c r="J108" s="48">
        <v>19.992000000000001</v>
      </c>
      <c r="K108" s="50">
        <v>42573</v>
      </c>
      <c r="L108" s="1"/>
    </row>
    <row r="109" spans="1:12" s="7" customFormat="1" ht="21" customHeight="1">
      <c r="A109" s="31">
        <v>106</v>
      </c>
      <c r="B109" s="40">
        <v>40374</v>
      </c>
      <c r="C109" s="41" t="s">
        <v>327</v>
      </c>
      <c r="D109" s="41" t="s">
        <v>261</v>
      </c>
      <c r="E109" s="36" t="s">
        <v>328</v>
      </c>
      <c r="F109" s="8" t="s">
        <v>263</v>
      </c>
      <c r="G109" s="9" t="s">
        <v>6</v>
      </c>
      <c r="H109" s="53">
        <v>2.85</v>
      </c>
      <c r="I109" s="49">
        <v>3</v>
      </c>
      <c r="J109" s="54">
        <v>8.5500000000000007</v>
      </c>
      <c r="K109" s="50">
        <v>42573</v>
      </c>
      <c r="L109" s="1"/>
    </row>
    <row r="110" spans="1:12" s="7" customFormat="1" ht="21" customHeight="1">
      <c r="A110" s="31">
        <v>107</v>
      </c>
      <c r="B110" s="40">
        <v>40878</v>
      </c>
      <c r="C110" s="41" t="s">
        <v>284</v>
      </c>
      <c r="D110" s="41" t="s">
        <v>282</v>
      </c>
      <c r="E110" s="36" t="s">
        <v>283</v>
      </c>
      <c r="F110" s="8" t="s">
        <v>49</v>
      </c>
      <c r="G110" s="9" t="s">
        <v>6</v>
      </c>
      <c r="H110" s="53">
        <v>2.4</v>
      </c>
      <c r="I110" s="49">
        <v>1</v>
      </c>
      <c r="J110" s="54">
        <v>2.4</v>
      </c>
      <c r="K110" s="50">
        <v>42575</v>
      </c>
      <c r="L110" s="1"/>
    </row>
    <row r="111" spans="1:12" s="7" customFormat="1" ht="21" customHeight="1">
      <c r="A111" s="31">
        <v>108</v>
      </c>
      <c r="B111" s="40">
        <v>42376</v>
      </c>
      <c r="C111" s="41" t="s">
        <v>333</v>
      </c>
      <c r="D111" s="41" t="s">
        <v>329</v>
      </c>
      <c r="E111" s="36" t="s">
        <v>330</v>
      </c>
      <c r="F111" s="8" t="s">
        <v>331</v>
      </c>
      <c r="G111" s="43" t="s">
        <v>332</v>
      </c>
      <c r="H111" s="53">
        <v>1.2</v>
      </c>
      <c r="I111" s="49" t="s">
        <v>41</v>
      </c>
      <c r="J111" s="54">
        <v>1.2</v>
      </c>
      <c r="K111" s="50">
        <v>42580</v>
      </c>
      <c r="L111" s="1"/>
    </row>
    <row r="112" spans="1:12" s="7" customFormat="1" ht="21" customHeight="1">
      <c r="A112" s="31">
        <v>109</v>
      </c>
      <c r="B112" s="40">
        <v>39597</v>
      </c>
      <c r="C112" s="41" t="s">
        <v>310</v>
      </c>
      <c r="D112" s="41" t="s">
        <v>311</v>
      </c>
      <c r="E112" s="36" t="s">
        <v>312</v>
      </c>
      <c r="F112" s="8" t="s">
        <v>117</v>
      </c>
      <c r="G112" s="9" t="s">
        <v>6</v>
      </c>
      <c r="H112" s="53">
        <v>2.5</v>
      </c>
      <c r="I112" s="49">
        <v>4</v>
      </c>
      <c r="J112" s="54">
        <v>10</v>
      </c>
      <c r="K112" s="50">
        <v>42580</v>
      </c>
      <c r="L112" s="1"/>
    </row>
    <row r="113" spans="1:12" s="7" customFormat="1" ht="21" customHeight="1">
      <c r="A113" s="31">
        <v>110</v>
      </c>
      <c r="B113" s="40">
        <v>40667</v>
      </c>
      <c r="C113" s="41" t="s">
        <v>269</v>
      </c>
      <c r="D113" s="41" t="s">
        <v>270</v>
      </c>
      <c r="E113" s="36" t="s">
        <v>271</v>
      </c>
      <c r="F113" s="8" t="s">
        <v>272</v>
      </c>
      <c r="G113" s="9" t="s">
        <v>5</v>
      </c>
      <c r="H113" s="42">
        <v>1.895</v>
      </c>
      <c r="I113" s="49">
        <v>1</v>
      </c>
      <c r="J113" s="48">
        <v>0.70499999999999996</v>
      </c>
      <c r="K113" s="50">
        <v>42580</v>
      </c>
      <c r="L113" s="1"/>
    </row>
    <row r="114" spans="1:12" s="7" customFormat="1" ht="21" customHeight="1">
      <c r="A114" s="31">
        <v>111</v>
      </c>
      <c r="B114" s="40">
        <v>40618</v>
      </c>
      <c r="C114" s="41" t="s">
        <v>342</v>
      </c>
      <c r="D114" s="41" t="s">
        <v>343</v>
      </c>
      <c r="E114" s="36" t="s">
        <v>344</v>
      </c>
      <c r="F114" s="8" t="s">
        <v>345</v>
      </c>
      <c r="G114" s="9" t="s">
        <v>6</v>
      </c>
      <c r="H114" s="53">
        <v>3</v>
      </c>
      <c r="I114" s="49">
        <v>10</v>
      </c>
      <c r="J114" s="54">
        <v>30</v>
      </c>
      <c r="K114" s="50">
        <v>42580</v>
      </c>
      <c r="L114" s="1"/>
    </row>
    <row r="115" spans="1:12" s="7" customFormat="1" ht="21" customHeight="1">
      <c r="A115" s="31">
        <v>112</v>
      </c>
      <c r="B115" s="40">
        <v>39597</v>
      </c>
      <c r="C115" s="41" t="s">
        <v>337</v>
      </c>
      <c r="D115" s="41" t="s">
        <v>335</v>
      </c>
      <c r="E115" s="36" t="s">
        <v>336</v>
      </c>
      <c r="F115" s="8" t="s">
        <v>117</v>
      </c>
      <c r="G115" s="9" t="s">
        <v>6</v>
      </c>
      <c r="H115" s="52">
        <v>2.7083300000000001</v>
      </c>
      <c r="I115" s="49">
        <v>1</v>
      </c>
      <c r="J115" s="55">
        <v>2.7083300000000001</v>
      </c>
      <c r="K115" s="50">
        <v>42581</v>
      </c>
      <c r="L115" s="1"/>
    </row>
    <row r="116" spans="1:12" s="7" customFormat="1" ht="21" customHeight="1">
      <c r="A116" s="31">
        <v>113</v>
      </c>
      <c r="B116" s="40">
        <v>39205</v>
      </c>
      <c r="C116" s="41" t="s">
        <v>338</v>
      </c>
      <c r="D116" s="41" t="s">
        <v>339</v>
      </c>
      <c r="E116" s="36" t="s">
        <v>340</v>
      </c>
      <c r="F116" s="8" t="s">
        <v>341</v>
      </c>
      <c r="G116" s="9" t="s">
        <v>6</v>
      </c>
      <c r="H116" s="53">
        <v>2.5</v>
      </c>
      <c r="I116" s="49">
        <v>1</v>
      </c>
      <c r="J116" s="54">
        <v>2.5</v>
      </c>
      <c r="K116" s="50">
        <v>42582</v>
      </c>
      <c r="L116" s="1"/>
    </row>
    <row r="117" spans="1:12" s="7" customFormat="1" ht="21" customHeight="1">
      <c r="A117" s="31">
        <v>114</v>
      </c>
      <c r="B117" s="40">
        <v>39582</v>
      </c>
      <c r="C117" s="41" t="s">
        <v>346</v>
      </c>
      <c r="D117" s="41" t="s">
        <v>347</v>
      </c>
      <c r="E117" s="36" t="s">
        <v>348</v>
      </c>
      <c r="F117" s="8" t="s">
        <v>349</v>
      </c>
      <c r="G117" s="9" t="s">
        <v>6</v>
      </c>
      <c r="H117" s="53">
        <v>2.2999999999999998</v>
      </c>
      <c r="I117" s="49">
        <v>0</v>
      </c>
      <c r="J117" s="54">
        <v>18</v>
      </c>
      <c r="K117" s="50">
        <v>42587</v>
      </c>
      <c r="L117" s="1"/>
    </row>
    <row r="118" spans="1:12" s="7" customFormat="1" ht="21" customHeight="1">
      <c r="A118" s="31">
        <v>115</v>
      </c>
      <c r="B118" s="40">
        <v>38258</v>
      </c>
      <c r="C118" s="41" t="s">
        <v>296</v>
      </c>
      <c r="D118" s="41" t="s">
        <v>295</v>
      </c>
      <c r="E118" s="36" t="s">
        <v>299</v>
      </c>
      <c r="F118" s="8" t="s">
        <v>172</v>
      </c>
      <c r="G118" s="43" t="s">
        <v>297</v>
      </c>
      <c r="H118" s="53">
        <v>700</v>
      </c>
      <c r="I118" s="49" t="s">
        <v>53</v>
      </c>
      <c r="J118" s="54">
        <v>700</v>
      </c>
      <c r="K118" s="50">
        <v>42593</v>
      </c>
      <c r="L118" s="1"/>
    </row>
    <row r="119" spans="1:12" s="7" customFormat="1" ht="21" customHeight="1">
      <c r="A119" s="31">
        <v>116</v>
      </c>
      <c r="B119" s="40">
        <v>40729</v>
      </c>
      <c r="C119" s="41" t="s">
        <v>244</v>
      </c>
      <c r="D119" s="41" t="s">
        <v>241</v>
      </c>
      <c r="E119" s="36" t="s">
        <v>242</v>
      </c>
      <c r="F119" s="8" t="s">
        <v>243</v>
      </c>
      <c r="G119" s="9" t="s">
        <v>6</v>
      </c>
      <c r="H119" s="53">
        <v>1.5</v>
      </c>
      <c r="I119" s="49">
        <v>8</v>
      </c>
      <c r="J119" s="54">
        <v>12</v>
      </c>
      <c r="K119" s="50">
        <v>42594</v>
      </c>
      <c r="L119" s="1"/>
    </row>
    <row r="120" spans="1:12" s="7" customFormat="1" ht="21" customHeight="1">
      <c r="A120" s="31">
        <v>117</v>
      </c>
      <c r="B120" s="40" t="s">
        <v>313</v>
      </c>
      <c r="C120" s="41" t="s">
        <v>314</v>
      </c>
      <c r="D120" s="41" t="s">
        <v>315</v>
      </c>
      <c r="E120" s="36" t="s">
        <v>316</v>
      </c>
      <c r="F120" s="8" t="s">
        <v>117</v>
      </c>
      <c r="G120" s="9" t="s">
        <v>6</v>
      </c>
      <c r="H120" s="53">
        <v>3</v>
      </c>
      <c r="I120" s="49">
        <v>6</v>
      </c>
      <c r="J120" s="54">
        <v>18</v>
      </c>
      <c r="K120" s="50">
        <v>42594</v>
      </c>
      <c r="L120" s="1"/>
    </row>
    <row r="121" spans="1:12" s="7" customFormat="1" ht="21" customHeight="1">
      <c r="A121" s="31">
        <v>118</v>
      </c>
      <c r="B121" s="40">
        <v>41746</v>
      </c>
      <c r="C121" s="41" t="s">
        <v>351</v>
      </c>
      <c r="D121" s="41" t="s">
        <v>350</v>
      </c>
      <c r="E121" s="36" t="s">
        <v>68</v>
      </c>
      <c r="F121" s="8" t="s">
        <v>117</v>
      </c>
      <c r="G121" s="9" t="s">
        <v>28</v>
      </c>
      <c r="H121" s="42">
        <v>2.0219999999999998</v>
      </c>
      <c r="I121" s="49" t="s">
        <v>41</v>
      </c>
      <c r="J121" s="42">
        <v>2.0219999999999998</v>
      </c>
      <c r="K121" s="50">
        <v>42601</v>
      </c>
      <c r="L121" s="1"/>
    </row>
    <row r="122" spans="1:12" s="7" customFormat="1" ht="21" customHeight="1">
      <c r="A122" s="31">
        <v>119</v>
      </c>
      <c r="B122" s="40">
        <v>40374</v>
      </c>
      <c r="C122" s="41" t="s">
        <v>260</v>
      </c>
      <c r="D122" s="41" t="s">
        <v>261</v>
      </c>
      <c r="E122" s="36" t="s">
        <v>262</v>
      </c>
      <c r="F122" s="8" t="s">
        <v>263</v>
      </c>
      <c r="G122" s="9" t="s">
        <v>6</v>
      </c>
      <c r="H122" s="53">
        <v>2.5</v>
      </c>
      <c r="I122" s="49">
        <v>2</v>
      </c>
      <c r="J122" s="42">
        <v>5</v>
      </c>
      <c r="K122" s="50">
        <v>42607</v>
      </c>
      <c r="L122" s="1"/>
    </row>
    <row r="123" spans="1:12" s="7" customFormat="1" ht="21" customHeight="1">
      <c r="A123" s="31">
        <v>120</v>
      </c>
      <c r="B123" s="40">
        <v>41606</v>
      </c>
      <c r="C123" s="41" t="s">
        <v>352</v>
      </c>
      <c r="D123" s="41" t="s">
        <v>353</v>
      </c>
      <c r="E123" s="36" t="s">
        <v>376</v>
      </c>
      <c r="F123" s="8" t="s">
        <v>377</v>
      </c>
      <c r="G123" s="9" t="s">
        <v>6</v>
      </c>
      <c r="H123" s="53">
        <v>2</v>
      </c>
      <c r="I123" s="49">
        <v>2</v>
      </c>
      <c r="J123" s="54">
        <v>4</v>
      </c>
      <c r="K123" s="50">
        <v>42608</v>
      </c>
      <c r="L123" s="1"/>
    </row>
    <row r="124" spans="1:12" s="7" customFormat="1" ht="21" customHeight="1">
      <c r="A124" s="31">
        <v>121</v>
      </c>
      <c r="B124" s="40">
        <v>40374</v>
      </c>
      <c r="C124" s="41" t="s">
        <v>327</v>
      </c>
      <c r="D124" s="41" t="s">
        <v>261</v>
      </c>
      <c r="E124" s="36" t="s">
        <v>328</v>
      </c>
      <c r="F124" s="8" t="s">
        <v>263</v>
      </c>
      <c r="G124" s="9" t="s">
        <v>6</v>
      </c>
      <c r="H124" s="53" t="s">
        <v>354</v>
      </c>
      <c r="I124" s="49">
        <v>8</v>
      </c>
      <c r="J124" s="54">
        <v>14.75</v>
      </c>
      <c r="K124" s="50">
        <v>42608</v>
      </c>
      <c r="L124" s="1"/>
    </row>
    <row r="125" spans="1:12" s="7" customFormat="1" ht="21" customHeight="1">
      <c r="A125" s="31">
        <v>122</v>
      </c>
      <c r="B125" s="40">
        <v>39597</v>
      </c>
      <c r="C125" s="41" t="s">
        <v>310</v>
      </c>
      <c r="D125" s="41" t="s">
        <v>311</v>
      </c>
      <c r="E125" s="36" t="s">
        <v>312</v>
      </c>
      <c r="F125" s="8" t="s">
        <v>117</v>
      </c>
      <c r="G125" s="9" t="s">
        <v>6</v>
      </c>
      <c r="H125" s="53">
        <v>2.5</v>
      </c>
      <c r="I125" s="49">
        <v>4</v>
      </c>
      <c r="J125" s="54">
        <v>10</v>
      </c>
      <c r="K125" s="50">
        <v>42608</v>
      </c>
      <c r="L125" s="1"/>
    </row>
    <row r="126" spans="1:12" s="7" customFormat="1" ht="21" customHeight="1">
      <c r="A126" s="31">
        <v>123</v>
      </c>
      <c r="B126" s="40">
        <v>40920</v>
      </c>
      <c r="C126" s="41" t="s">
        <v>357</v>
      </c>
      <c r="D126" s="41" t="s">
        <v>355</v>
      </c>
      <c r="E126" s="36" t="s">
        <v>356</v>
      </c>
      <c r="F126" s="8" t="s">
        <v>145</v>
      </c>
      <c r="G126" s="9" t="s">
        <v>5</v>
      </c>
      <c r="H126" s="53">
        <v>4.4800000000000004</v>
      </c>
      <c r="I126" s="49">
        <v>2</v>
      </c>
      <c r="J126" s="54">
        <v>8.9600000000000009</v>
      </c>
      <c r="K126" s="50">
        <v>42615</v>
      </c>
      <c r="L126" s="1"/>
    </row>
    <row r="127" spans="1:12" s="7" customFormat="1" ht="21" customHeight="1">
      <c r="A127" s="31">
        <v>124</v>
      </c>
      <c r="B127" s="40" t="s">
        <v>313</v>
      </c>
      <c r="C127" s="41" t="s">
        <v>314</v>
      </c>
      <c r="D127" s="41" t="s">
        <v>315</v>
      </c>
      <c r="E127" s="36" t="s">
        <v>316</v>
      </c>
      <c r="F127" s="8" t="s">
        <v>117</v>
      </c>
      <c r="G127" s="9" t="s">
        <v>6</v>
      </c>
      <c r="H127" s="53">
        <v>3</v>
      </c>
      <c r="I127" s="49">
        <v>2</v>
      </c>
      <c r="J127" s="54">
        <v>6</v>
      </c>
      <c r="K127" s="50">
        <v>42615</v>
      </c>
      <c r="L127" s="1"/>
    </row>
    <row r="128" spans="1:12" s="7" customFormat="1" ht="21" customHeight="1">
      <c r="A128" s="31">
        <v>125</v>
      </c>
      <c r="B128" s="40">
        <v>39563</v>
      </c>
      <c r="C128" s="41" t="s">
        <v>358</v>
      </c>
      <c r="D128" s="41" t="s">
        <v>539</v>
      </c>
      <c r="E128" s="36" t="s">
        <v>359</v>
      </c>
      <c r="F128" s="8" t="s">
        <v>360</v>
      </c>
      <c r="G128" s="9" t="s">
        <v>5</v>
      </c>
      <c r="H128" s="53">
        <v>20.27</v>
      </c>
      <c r="I128" s="49">
        <v>1</v>
      </c>
      <c r="J128" s="54">
        <v>20.27</v>
      </c>
      <c r="K128" s="50">
        <v>42615</v>
      </c>
      <c r="L128" s="1"/>
    </row>
    <row r="129" spans="1:12" s="7" customFormat="1" ht="21" customHeight="1">
      <c r="A129" s="31">
        <v>126</v>
      </c>
      <c r="B129" s="40">
        <v>40842</v>
      </c>
      <c r="C129" s="41" t="s">
        <v>361</v>
      </c>
      <c r="D129" s="41" t="s">
        <v>362</v>
      </c>
      <c r="E129" s="36" t="s">
        <v>363</v>
      </c>
      <c r="F129" s="8" t="s">
        <v>64</v>
      </c>
      <c r="G129" s="9" t="s">
        <v>5</v>
      </c>
      <c r="H129" s="53" t="s">
        <v>364</v>
      </c>
      <c r="I129" s="49">
        <v>2</v>
      </c>
      <c r="J129" s="54">
        <v>6.55</v>
      </c>
      <c r="K129" s="50">
        <v>42615</v>
      </c>
      <c r="L129" s="1"/>
    </row>
    <row r="130" spans="1:12" s="7" customFormat="1" ht="21" customHeight="1">
      <c r="A130" s="31">
        <v>127</v>
      </c>
      <c r="B130" s="40">
        <v>40708</v>
      </c>
      <c r="C130" s="41" t="s">
        <v>365</v>
      </c>
      <c r="D130" s="41" t="s">
        <v>373</v>
      </c>
      <c r="E130" s="36" t="s">
        <v>366</v>
      </c>
      <c r="F130" s="8" t="s">
        <v>195</v>
      </c>
      <c r="G130" s="9" t="s">
        <v>6</v>
      </c>
      <c r="H130" s="53">
        <v>2.1</v>
      </c>
      <c r="I130" s="49">
        <v>4</v>
      </c>
      <c r="J130" s="54">
        <v>8.4</v>
      </c>
      <c r="K130" s="50">
        <v>42621</v>
      </c>
      <c r="L130" s="1"/>
    </row>
    <row r="131" spans="1:12" s="7" customFormat="1" ht="21" customHeight="1">
      <c r="A131" s="31">
        <v>128</v>
      </c>
      <c r="B131" s="40">
        <v>39862</v>
      </c>
      <c r="C131" s="41" t="s">
        <v>367</v>
      </c>
      <c r="D131" s="41" t="s">
        <v>368</v>
      </c>
      <c r="E131" s="36" t="s">
        <v>369</v>
      </c>
      <c r="F131" s="8" t="s">
        <v>360</v>
      </c>
      <c r="G131" s="9" t="s">
        <v>5</v>
      </c>
      <c r="H131" s="53">
        <v>5.2149999999999999</v>
      </c>
      <c r="I131" s="49">
        <v>2</v>
      </c>
      <c r="J131" s="54">
        <v>10.43</v>
      </c>
      <c r="K131" s="50">
        <v>42621</v>
      </c>
      <c r="L131" s="1"/>
    </row>
    <row r="132" spans="1:12" s="7" customFormat="1" ht="21" customHeight="1">
      <c r="A132" s="31">
        <v>129</v>
      </c>
      <c r="B132" s="40">
        <v>42565</v>
      </c>
      <c r="C132" s="41" t="s">
        <v>374</v>
      </c>
      <c r="D132" s="41" t="s">
        <v>85</v>
      </c>
      <c r="E132" s="36" t="s">
        <v>375</v>
      </c>
      <c r="F132" s="8" t="s">
        <v>133</v>
      </c>
      <c r="G132" s="43" t="s">
        <v>21</v>
      </c>
      <c r="H132" s="42">
        <v>1.415</v>
      </c>
      <c r="I132" s="49" t="s">
        <v>41</v>
      </c>
      <c r="J132" s="48">
        <v>1.415</v>
      </c>
      <c r="K132" s="50">
        <v>42621</v>
      </c>
      <c r="L132" s="1"/>
    </row>
    <row r="133" spans="1:12" s="7" customFormat="1" ht="21" customHeight="1">
      <c r="A133" s="31">
        <v>130</v>
      </c>
      <c r="B133" s="40">
        <v>41606</v>
      </c>
      <c r="C133" s="41" t="s">
        <v>352</v>
      </c>
      <c r="D133" s="41" t="s">
        <v>353</v>
      </c>
      <c r="E133" s="36" t="s">
        <v>376</v>
      </c>
      <c r="F133" s="8" t="s">
        <v>377</v>
      </c>
      <c r="G133" s="43" t="s">
        <v>6</v>
      </c>
      <c r="H133" s="53">
        <v>2</v>
      </c>
      <c r="I133" s="49">
        <v>4</v>
      </c>
      <c r="J133" s="54">
        <v>8</v>
      </c>
      <c r="K133" s="50">
        <v>42621</v>
      </c>
      <c r="L133" s="1"/>
    </row>
    <row r="134" spans="1:12" s="7" customFormat="1" ht="21" customHeight="1">
      <c r="A134" s="31">
        <v>131</v>
      </c>
      <c r="B134" s="40">
        <v>40969</v>
      </c>
      <c r="C134" s="41" t="s">
        <v>381</v>
      </c>
      <c r="D134" s="41" t="s">
        <v>382</v>
      </c>
      <c r="E134" s="36" t="s">
        <v>383</v>
      </c>
      <c r="F134" s="8" t="s">
        <v>152</v>
      </c>
      <c r="G134" s="43" t="s">
        <v>6</v>
      </c>
      <c r="H134" s="42">
        <v>2.25</v>
      </c>
      <c r="I134" s="49">
        <v>3</v>
      </c>
      <c r="J134" s="48">
        <v>6.75</v>
      </c>
      <c r="K134" s="50">
        <v>42621</v>
      </c>
      <c r="L134" s="1"/>
    </row>
    <row r="135" spans="1:12" s="7" customFormat="1" ht="21" customHeight="1">
      <c r="A135" s="31">
        <v>132</v>
      </c>
      <c r="B135" s="40">
        <v>40904</v>
      </c>
      <c r="C135" s="41" t="s">
        <v>370</v>
      </c>
      <c r="D135" s="41" t="s">
        <v>400</v>
      </c>
      <c r="E135" s="36" t="s">
        <v>372</v>
      </c>
      <c r="F135" s="8" t="s">
        <v>78</v>
      </c>
      <c r="G135" s="9" t="s">
        <v>6</v>
      </c>
      <c r="H135" s="53">
        <v>2.1</v>
      </c>
      <c r="I135" s="49">
        <v>4</v>
      </c>
      <c r="J135" s="54">
        <v>8.4</v>
      </c>
      <c r="K135" s="50">
        <v>42622</v>
      </c>
      <c r="L135" s="1"/>
    </row>
    <row r="136" spans="1:12" s="7" customFormat="1" ht="21" customHeight="1">
      <c r="A136" s="31">
        <v>133</v>
      </c>
      <c r="B136" s="40">
        <v>39597</v>
      </c>
      <c r="C136" s="41" t="s">
        <v>310</v>
      </c>
      <c r="D136" s="41" t="s">
        <v>311</v>
      </c>
      <c r="E136" s="36" t="s">
        <v>312</v>
      </c>
      <c r="F136" s="8" t="s">
        <v>117</v>
      </c>
      <c r="G136" s="43" t="s">
        <v>6</v>
      </c>
      <c r="H136" s="53">
        <v>2.5</v>
      </c>
      <c r="I136" s="49">
        <v>4</v>
      </c>
      <c r="J136" s="54">
        <v>10</v>
      </c>
      <c r="K136" s="50">
        <v>42622</v>
      </c>
      <c r="L136" s="1"/>
    </row>
    <row r="137" spans="1:12" s="7" customFormat="1" ht="21" customHeight="1">
      <c r="A137" s="31">
        <v>134</v>
      </c>
      <c r="B137" s="40">
        <v>39128</v>
      </c>
      <c r="C137" s="41" t="s">
        <v>378</v>
      </c>
      <c r="D137" s="41" t="s">
        <v>379</v>
      </c>
      <c r="E137" s="36" t="s">
        <v>380</v>
      </c>
      <c r="F137" s="8" t="s">
        <v>155</v>
      </c>
      <c r="G137" s="9" t="s">
        <v>5</v>
      </c>
      <c r="H137" s="42">
        <v>6.492</v>
      </c>
      <c r="I137" s="49">
        <v>1</v>
      </c>
      <c r="J137" s="48">
        <v>6.492</v>
      </c>
      <c r="K137" s="50">
        <v>42623</v>
      </c>
      <c r="L137" s="1"/>
    </row>
    <row r="138" spans="1:12" s="7" customFormat="1" ht="21" customHeight="1">
      <c r="A138" s="31">
        <v>135</v>
      </c>
      <c r="B138" s="40">
        <v>42292</v>
      </c>
      <c r="C138" s="41" t="s">
        <v>384</v>
      </c>
      <c r="D138" s="41" t="s">
        <v>385</v>
      </c>
      <c r="E138" s="36" t="s">
        <v>386</v>
      </c>
      <c r="F138" s="8" t="s">
        <v>195</v>
      </c>
      <c r="G138" s="43" t="s">
        <v>21</v>
      </c>
      <c r="H138" s="53">
        <v>1.41</v>
      </c>
      <c r="I138" s="49" t="s">
        <v>41</v>
      </c>
      <c r="J138" s="54">
        <v>1.41</v>
      </c>
      <c r="K138" s="50">
        <v>42635</v>
      </c>
      <c r="L138" s="1"/>
    </row>
    <row r="139" spans="1:12" s="7" customFormat="1" ht="21" customHeight="1">
      <c r="A139" s="31">
        <v>136</v>
      </c>
      <c r="B139" s="40">
        <v>40976</v>
      </c>
      <c r="C139" s="41" t="s">
        <v>387</v>
      </c>
      <c r="D139" s="41" t="s">
        <v>388</v>
      </c>
      <c r="E139" s="36" t="s">
        <v>389</v>
      </c>
      <c r="F139" s="8" t="s">
        <v>390</v>
      </c>
      <c r="G139" s="43" t="s">
        <v>6</v>
      </c>
      <c r="H139" s="53">
        <v>1.8</v>
      </c>
      <c r="I139" s="49">
        <v>5</v>
      </c>
      <c r="J139" s="54">
        <v>9</v>
      </c>
      <c r="K139" s="50">
        <v>42636</v>
      </c>
      <c r="L139" s="1"/>
    </row>
    <row r="140" spans="1:12" s="7" customFormat="1" ht="21" customHeight="1">
      <c r="A140" s="31">
        <v>137</v>
      </c>
      <c r="B140" s="40">
        <v>40654</v>
      </c>
      <c r="C140" s="41" t="s">
        <v>392</v>
      </c>
      <c r="D140" s="41" t="s">
        <v>393</v>
      </c>
      <c r="E140" s="36" t="s">
        <v>394</v>
      </c>
      <c r="F140" s="8" t="s">
        <v>395</v>
      </c>
      <c r="G140" s="43" t="s">
        <v>5</v>
      </c>
      <c r="H140" s="42">
        <v>6.1920000000000002</v>
      </c>
      <c r="I140" s="49">
        <v>1</v>
      </c>
      <c r="J140" s="42">
        <v>6.1920000000000002</v>
      </c>
      <c r="K140" s="50">
        <v>42636</v>
      </c>
      <c r="L140" s="1"/>
    </row>
    <row r="141" spans="1:12" s="7" customFormat="1" ht="21" customHeight="1">
      <c r="A141" s="31">
        <v>138</v>
      </c>
      <c r="B141" s="40">
        <v>40793</v>
      </c>
      <c r="C141" s="41" t="s">
        <v>396</v>
      </c>
      <c r="D141" s="41" t="s">
        <v>391</v>
      </c>
      <c r="E141" s="36" t="s">
        <v>48</v>
      </c>
      <c r="F141" s="8" t="s">
        <v>49</v>
      </c>
      <c r="G141" s="43" t="s">
        <v>6</v>
      </c>
      <c r="H141" s="53">
        <v>3.3</v>
      </c>
      <c r="I141" s="49">
        <v>4</v>
      </c>
      <c r="J141" s="54">
        <v>13.2</v>
      </c>
      <c r="K141" s="50">
        <v>42637</v>
      </c>
      <c r="L141" s="1"/>
    </row>
    <row r="142" spans="1:12" s="7" customFormat="1" ht="21" customHeight="1">
      <c r="A142" s="31">
        <v>139</v>
      </c>
      <c r="B142" s="40">
        <v>40805</v>
      </c>
      <c r="C142" s="41" t="s">
        <v>398</v>
      </c>
      <c r="D142" s="41" t="s">
        <v>371</v>
      </c>
      <c r="E142" s="36" t="s">
        <v>397</v>
      </c>
      <c r="F142" s="8" t="s">
        <v>195</v>
      </c>
      <c r="G142" s="43" t="s">
        <v>6</v>
      </c>
      <c r="H142" s="53">
        <v>2.1</v>
      </c>
      <c r="I142" s="49">
        <v>3</v>
      </c>
      <c r="J142" s="54">
        <v>6.3</v>
      </c>
      <c r="K142" s="50">
        <v>42642</v>
      </c>
      <c r="L142" s="1"/>
    </row>
    <row r="143" spans="1:12" s="7" customFormat="1" ht="21" customHeight="1">
      <c r="A143" s="31">
        <v>140</v>
      </c>
      <c r="B143" s="40">
        <v>41606</v>
      </c>
      <c r="C143" s="41" t="s">
        <v>352</v>
      </c>
      <c r="D143" s="41" t="s">
        <v>353</v>
      </c>
      <c r="E143" s="36" t="s">
        <v>376</v>
      </c>
      <c r="F143" s="8" t="s">
        <v>377</v>
      </c>
      <c r="G143" s="9" t="s">
        <v>6</v>
      </c>
      <c r="H143" s="53">
        <v>2</v>
      </c>
      <c r="I143" s="49">
        <v>2</v>
      </c>
      <c r="J143" s="54">
        <v>3</v>
      </c>
      <c r="K143" s="50">
        <v>42642</v>
      </c>
      <c r="L143" s="1"/>
    </row>
    <row r="144" spans="1:12" s="7" customFormat="1" ht="21" customHeight="1">
      <c r="A144" s="31">
        <v>141</v>
      </c>
      <c r="B144" s="40">
        <v>42305</v>
      </c>
      <c r="C144" s="41" t="s">
        <v>122</v>
      </c>
      <c r="D144" s="41" t="s">
        <v>118</v>
      </c>
      <c r="E144" s="36" t="s">
        <v>119</v>
      </c>
      <c r="F144" s="8" t="s">
        <v>120</v>
      </c>
      <c r="G144" s="9" t="s">
        <v>22</v>
      </c>
      <c r="H144" s="42">
        <v>12.8</v>
      </c>
      <c r="I144" s="49" t="s">
        <v>121</v>
      </c>
      <c r="J144" s="48">
        <v>12.8</v>
      </c>
      <c r="K144" s="50">
        <v>42643</v>
      </c>
      <c r="L144" s="1"/>
    </row>
    <row r="145" spans="1:12" s="7" customFormat="1" ht="21" customHeight="1">
      <c r="A145" s="31">
        <v>142</v>
      </c>
      <c r="B145" s="40">
        <v>42487</v>
      </c>
      <c r="C145" s="41" t="s">
        <v>404</v>
      </c>
      <c r="D145" s="41" t="s">
        <v>405</v>
      </c>
      <c r="E145" s="36" t="s">
        <v>406</v>
      </c>
      <c r="F145" s="8" t="s">
        <v>36</v>
      </c>
      <c r="G145" s="9" t="s">
        <v>22</v>
      </c>
      <c r="H145" s="42">
        <v>24</v>
      </c>
      <c r="I145" s="49" t="s">
        <v>121</v>
      </c>
      <c r="J145" s="48">
        <v>24</v>
      </c>
      <c r="K145" s="50">
        <v>42644</v>
      </c>
      <c r="L145" s="1"/>
    </row>
    <row r="146" spans="1:12" s="7" customFormat="1" ht="21" customHeight="1">
      <c r="A146" s="31">
        <v>143</v>
      </c>
      <c r="B146" s="40">
        <v>40708</v>
      </c>
      <c r="C146" s="41" t="s">
        <v>365</v>
      </c>
      <c r="D146" s="41" t="s">
        <v>373</v>
      </c>
      <c r="E146" s="36" t="s">
        <v>366</v>
      </c>
      <c r="F146" s="8" t="s">
        <v>195</v>
      </c>
      <c r="G146" s="9" t="s">
        <v>6</v>
      </c>
      <c r="H146" s="53">
        <v>2.1</v>
      </c>
      <c r="I146" s="49">
        <v>2</v>
      </c>
      <c r="J146" s="54">
        <v>1.6</v>
      </c>
      <c r="K146" s="50">
        <v>42644</v>
      </c>
      <c r="L146" s="1"/>
    </row>
    <row r="147" spans="1:12" s="7" customFormat="1" ht="21" customHeight="1">
      <c r="A147" s="31">
        <v>144</v>
      </c>
      <c r="B147" s="40">
        <v>40562</v>
      </c>
      <c r="C147" s="41" t="s">
        <v>255</v>
      </c>
      <c r="D147" s="41" t="s">
        <v>273</v>
      </c>
      <c r="E147" s="36" t="s">
        <v>256</v>
      </c>
      <c r="F147" s="8" t="s">
        <v>117</v>
      </c>
      <c r="G147" s="9" t="s">
        <v>6</v>
      </c>
      <c r="H147" s="53">
        <v>2.4</v>
      </c>
      <c r="I147" s="49">
        <v>1</v>
      </c>
      <c r="J147" s="54">
        <v>2.4</v>
      </c>
      <c r="K147" s="50">
        <v>42644</v>
      </c>
      <c r="L147" s="1"/>
    </row>
    <row r="148" spans="1:12" s="7" customFormat="1" ht="21" customHeight="1">
      <c r="A148" s="31">
        <v>145</v>
      </c>
      <c r="B148" s="40">
        <v>42607</v>
      </c>
      <c r="C148" s="41" t="s">
        <v>403</v>
      </c>
      <c r="D148" s="41" t="s">
        <v>401</v>
      </c>
      <c r="E148" s="36" t="s">
        <v>402</v>
      </c>
      <c r="F148" s="8" t="s">
        <v>109</v>
      </c>
      <c r="G148" s="43" t="s">
        <v>21</v>
      </c>
      <c r="H148" s="42">
        <v>1.413</v>
      </c>
      <c r="I148" s="49" t="s">
        <v>127</v>
      </c>
      <c r="J148" s="48">
        <v>2.8260000000000001</v>
      </c>
      <c r="K148" s="50">
        <v>42644</v>
      </c>
      <c r="L148" s="1"/>
    </row>
    <row r="149" spans="1:12" s="7" customFormat="1" ht="21" customHeight="1">
      <c r="A149" s="31">
        <v>146</v>
      </c>
      <c r="B149" s="40">
        <v>40904</v>
      </c>
      <c r="C149" s="41" t="s">
        <v>370</v>
      </c>
      <c r="D149" s="41" t="s">
        <v>399</v>
      </c>
      <c r="E149" s="36" t="s">
        <v>372</v>
      </c>
      <c r="F149" s="8" t="s">
        <v>78</v>
      </c>
      <c r="G149" s="9" t="s">
        <v>6</v>
      </c>
      <c r="H149" s="53">
        <v>2.1</v>
      </c>
      <c r="I149" s="49">
        <v>3</v>
      </c>
      <c r="J149" s="54">
        <v>4.4000000000000004</v>
      </c>
      <c r="K149" s="50">
        <v>42645</v>
      </c>
      <c r="L149" s="1"/>
    </row>
    <row r="150" spans="1:12" s="7" customFormat="1" ht="21" customHeight="1">
      <c r="A150" s="31">
        <v>147</v>
      </c>
      <c r="B150" s="40">
        <v>40409</v>
      </c>
      <c r="C150" s="41" t="s">
        <v>407</v>
      </c>
      <c r="D150" s="41" t="s">
        <v>408</v>
      </c>
      <c r="E150" s="36" t="s">
        <v>409</v>
      </c>
      <c r="F150" s="8" t="s">
        <v>152</v>
      </c>
      <c r="G150" s="9" t="s">
        <v>5</v>
      </c>
      <c r="H150" s="53">
        <v>2.59</v>
      </c>
      <c r="I150" s="49">
        <v>2</v>
      </c>
      <c r="J150" s="54">
        <v>5.18</v>
      </c>
      <c r="K150" s="50">
        <v>42647</v>
      </c>
      <c r="L150" s="1"/>
    </row>
    <row r="151" spans="1:12" s="7" customFormat="1" ht="21" customHeight="1">
      <c r="A151" s="31">
        <v>148</v>
      </c>
      <c r="B151" s="40">
        <v>40918</v>
      </c>
      <c r="C151" s="41" t="s">
        <v>410</v>
      </c>
      <c r="D151" s="41" t="s">
        <v>411</v>
      </c>
      <c r="E151" s="36" t="s">
        <v>412</v>
      </c>
      <c r="F151" s="8" t="s">
        <v>360</v>
      </c>
      <c r="G151" s="9" t="s">
        <v>5</v>
      </c>
      <c r="H151" s="42">
        <v>2.7749999999999999</v>
      </c>
      <c r="I151" s="49">
        <v>2</v>
      </c>
      <c r="J151" s="54">
        <v>5.55</v>
      </c>
      <c r="K151" s="50">
        <v>42649</v>
      </c>
      <c r="L151" s="1"/>
    </row>
    <row r="152" spans="1:12" s="7" customFormat="1" ht="21" customHeight="1">
      <c r="A152" s="31">
        <v>149</v>
      </c>
      <c r="B152" s="40">
        <v>40962</v>
      </c>
      <c r="C152" s="41" t="s">
        <v>413</v>
      </c>
      <c r="D152" s="41" t="s">
        <v>414</v>
      </c>
      <c r="E152" s="36" t="s">
        <v>415</v>
      </c>
      <c r="F152" s="8" t="s">
        <v>117</v>
      </c>
      <c r="G152" s="43" t="s">
        <v>6</v>
      </c>
      <c r="H152" s="53">
        <v>3</v>
      </c>
      <c r="I152" s="49">
        <v>1</v>
      </c>
      <c r="J152" s="54">
        <v>3</v>
      </c>
      <c r="K152" s="50">
        <v>42649</v>
      </c>
      <c r="L152" s="1"/>
    </row>
    <row r="153" spans="1:12" s="7" customFormat="1" ht="21" customHeight="1">
      <c r="A153" s="31">
        <v>150</v>
      </c>
      <c r="B153" s="40">
        <v>39532</v>
      </c>
      <c r="C153" s="41" t="s">
        <v>416</v>
      </c>
      <c r="D153" s="41" t="s">
        <v>417</v>
      </c>
      <c r="E153" s="36" t="s">
        <v>418</v>
      </c>
      <c r="F153" s="8" t="s">
        <v>147</v>
      </c>
      <c r="G153" s="43" t="s">
        <v>6</v>
      </c>
      <c r="H153" s="53">
        <v>2.4</v>
      </c>
      <c r="I153" s="49">
        <v>4</v>
      </c>
      <c r="J153" s="54">
        <v>9.6</v>
      </c>
      <c r="K153" s="50">
        <v>42650</v>
      </c>
      <c r="L153" s="1"/>
    </row>
    <row r="154" spans="1:12" s="7" customFormat="1" ht="21" customHeight="1">
      <c r="A154" s="31">
        <v>151</v>
      </c>
      <c r="B154" s="40">
        <v>39855</v>
      </c>
      <c r="C154" s="41" t="s">
        <v>424</v>
      </c>
      <c r="D154" s="41" t="s">
        <v>566</v>
      </c>
      <c r="E154" s="36" t="s">
        <v>425</v>
      </c>
      <c r="F154" s="8" t="s">
        <v>426</v>
      </c>
      <c r="G154" s="43" t="s">
        <v>5</v>
      </c>
      <c r="H154" s="42">
        <v>1.86</v>
      </c>
      <c r="I154" s="49">
        <v>2</v>
      </c>
      <c r="J154" s="48">
        <v>3.72</v>
      </c>
      <c r="K154" s="50">
        <v>42650</v>
      </c>
      <c r="L154" s="1"/>
    </row>
    <row r="155" spans="1:12" s="7" customFormat="1" ht="21" customHeight="1">
      <c r="A155" s="31">
        <v>152</v>
      </c>
      <c r="B155" s="40">
        <v>41746</v>
      </c>
      <c r="C155" s="41" t="s">
        <v>419</v>
      </c>
      <c r="D155" s="41" t="s">
        <v>420</v>
      </c>
      <c r="E155" s="36" t="s">
        <v>421</v>
      </c>
      <c r="F155" s="8" t="s">
        <v>301</v>
      </c>
      <c r="G155" s="43" t="s">
        <v>423</v>
      </c>
      <c r="H155" s="53" t="s">
        <v>422</v>
      </c>
      <c r="I155" s="49" t="s">
        <v>438</v>
      </c>
      <c r="J155" s="54">
        <v>35</v>
      </c>
      <c r="K155" s="50">
        <v>42651</v>
      </c>
      <c r="L155" s="1"/>
    </row>
    <row r="156" spans="1:12" s="7" customFormat="1" ht="21" customHeight="1">
      <c r="A156" s="31">
        <v>153</v>
      </c>
      <c r="B156" s="40">
        <v>40346</v>
      </c>
      <c r="C156" s="41" t="s">
        <v>427</v>
      </c>
      <c r="D156" s="41" t="s">
        <v>428</v>
      </c>
      <c r="E156" s="36" t="s">
        <v>429</v>
      </c>
      <c r="F156" s="8" t="s">
        <v>125</v>
      </c>
      <c r="G156" s="9" t="s">
        <v>5</v>
      </c>
      <c r="H156" s="42">
        <v>11.353999999999999</v>
      </c>
      <c r="I156" s="49">
        <v>2</v>
      </c>
      <c r="J156" s="48">
        <v>22.707999999999998</v>
      </c>
      <c r="K156" s="50">
        <v>42656</v>
      </c>
      <c r="L156" s="1"/>
    </row>
    <row r="157" spans="1:12" s="7" customFormat="1" ht="21" customHeight="1">
      <c r="A157" s="31">
        <v>154</v>
      </c>
      <c r="B157" s="40">
        <v>42305</v>
      </c>
      <c r="C157" s="41" t="s">
        <v>437</v>
      </c>
      <c r="D157" s="41" t="s">
        <v>430</v>
      </c>
      <c r="E157" s="36" t="s">
        <v>431</v>
      </c>
      <c r="F157" s="8" t="s">
        <v>432</v>
      </c>
      <c r="G157" s="9" t="s">
        <v>433</v>
      </c>
      <c r="H157" s="53" t="s">
        <v>434</v>
      </c>
      <c r="I157" s="49" t="s">
        <v>434</v>
      </c>
      <c r="J157" s="54">
        <v>8</v>
      </c>
      <c r="K157" s="50">
        <v>42657</v>
      </c>
      <c r="L157" s="1"/>
    </row>
    <row r="158" spans="1:12" s="7" customFormat="1" ht="21" customHeight="1">
      <c r="A158" s="31">
        <v>155</v>
      </c>
      <c r="B158" s="40">
        <v>42614</v>
      </c>
      <c r="C158" s="41" t="s">
        <v>435</v>
      </c>
      <c r="D158" s="41" t="s">
        <v>100</v>
      </c>
      <c r="E158" s="36" t="s">
        <v>436</v>
      </c>
      <c r="F158" s="8" t="s">
        <v>117</v>
      </c>
      <c r="G158" s="9" t="s">
        <v>19</v>
      </c>
      <c r="H158" s="42">
        <v>1.0669999999999999</v>
      </c>
      <c r="I158" s="49" t="s">
        <v>274</v>
      </c>
      <c r="J158" s="48">
        <v>4.2679999999999998</v>
      </c>
      <c r="K158" s="50">
        <v>42657</v>
      </c>
      <c r="L158" s="1"/>
    </row>
    <row r="159" spans="1:12" s="7" customFormat="1" ht="21" customHeight="1">
      <c r="A159" s="31">
        <v>156</v>
      </c>
      <c r="B159" s="40">
        <v>41746</v>
      </c>
      <c r="C159" s="41" t="s">
        <v>444</v>
      </c>
      <c r="D159" s="41" t="s">
        <v>442</v>
      </c>
      <c r="E159" s="36" t="s">
        <v>443</v>
      </c>
      <c r="F159" s="8" t="s">
        <v>152</v>
      </c>
      <c r="G159" s="9" t="s">
        <v>20</v>
      </c>
      <c r="H159" s="53">
        <v>9</v>
      </c>
      <c r="I159" s="49" t="s">
        <v>53</v>
      </c>
      <c r="J159" s="54">
        <v>9</v>
      </c>
      <c r="K159" s="50">
        <v>42657</v>
      </c>
      <c r="L159" s="1"/>
    </row>
    <row r="160" spans="1:12" s="7" customFormat="1" ht="21" customHeight="1">
      <c r="A160" s="31">
        <v>157</v>
      </c>
      <c r="B160" s="40">
        <v>42411</v>
      </c>
      <c r="C160" s="41" t="s">
        <v>439</v>
      </c>
      <c r="D160" s="41" t="s">
        <v>440</v>
      </c>
      <c r="E160" s="36" t="s">
        <v>441</v>
      </c>
      <c r="F160" s="8" t="s">
        <v>125</v>
      </c>
      <c r="G160" s="9" t="s">
        <v>28</v>
      </c>
      <c r="H160" s="53">
        <v>4.5</v>
      </c>
      <c r="I160" s="49" t="s">
        <v>41</v>
      </c>
      <c r="J160" s="54">
        <v>4.5</v>
      </c>
      <c r="K160" s="50">
        <v>42658</v>
      </c>
      <c r="L160" s="1"/>
    </row>
    <row r="161" spans="1:12" s="7" customFormat="1" ht="21" customHeight="1">
      <c r="A161" s="31">
        <v>158</v>
      </c>
      <c r="B161" s="40">
        <v>39597</v>
      </c>
      <c r="C161" s="41" t="s">
        <v>461</v>
      </c>
      <c r="D161" s="41" t="s">
        <v>462</v>
      </c>
      <c r="E161" s="36" t="s">
        <v>231</v>
      </c>
      <c r="F161" s="8" t="s">
        <v>117</v>
      </c>
      <c r="G161" s="43" t="s">
        <v>6</v>
      </c>
      <c r="H161" s="53">
        <v>2.5</v>
      </c>
      <c r="I161" s="49">
        <v>1</v>
      </c>
      <c r="J161" s="54">
        <v>2.5</v>
      </c>
      <c r="K161" s="50">
        <v>42663</v>
      </c>
      <c r="L161" s="1"/>
    </row>
    <row r="162" spans="1:12" s="7" customFormat="1" ht="21" customHeight="1">
      <c r="A162" s="31">
        <v>159</v>
      </c>
      <c r="B162" s="40">
        <v>42320</v>
      </c>
      <c r="C162" s="41" t="s">
        <v>445</v>
      </c>
      <c r="D162" s="41" t="s">
        <v>446</v>
      </c>
      <c r="E162" s="36" t="s">
        <v>447</v>
      </c>
      <c r="F162" s="8" t="s">
        <v>152</v>
      </c>
      <c r="G162" s="9" t="s">
        <v>6</v>
      </c>
      <c r="H162" s="53">
        <v>2.5</v>
      </c>
      <c r="I162" s="49">
        <v>6</v>
      </c>
      <c r="J162" s="54">
        <v>15</v>
      </c>
      <c r="K162" s="50">
        <v>42664</v>
      </c>
      <c r="L162" s="1"/>
    </row>
    <row r="163" spans="1:12" s="7" customFormat="1" ht="21" customHeight="1">
      <c r="A163" s="31">
        <v>160</v>
      </c>
      <c r="B163" s="40">
        <v>40171</v>
      </c>
      <c r="C163" s="41" t="s">
        <v>448</v>
      </c>
      <c r="D163" s="41" t="s">
        <v>449</v>
      </c>
      <c r="E163" s="36" t="s">
        <v>450</v>
      </c>
      <c r="F163" s="8" t="s">
        <v>64</v>
      </c>
      <c r="G163" s="9" t="s">
        <v>5</v>
      </c>
      <c r="H163" s="42">
        <v>6.01</v>
      </c>
      <c r="I163" s="49">
        <v>1</v>
      </c>
      <c r="J163" s="42">
        <v>6.01</v>
      </c>
      <c r="K163" s="50">
        <v>42664</v>
      </c>
      <c r="L163" s="1"/>
    </row>
    <row r="164" spans="1:12" s="7" customFormat="1" ht="21" customHeight="1">
      <c r="A164" s="31">
        <v>161</v>
      </c>
      <c r="B164" s="40">
        <v>42515</v>
      </c>
      <c r="C164" s="41" t="s">
        <v>451</v>
      </c>
      <c r="D164" s="41" t="s">
        <v>466</v>
      </c>
      <c r="E164" s="36" t="s">
        <v>478</v>
      </c>
      <c r="F164" s="8" t="s">
        <v>331</v>
      </c>
      <c r="G164" s="9" t="s">
        <v>19</v>
      </c>
      <c r="H164" s="53">
        <v>1.4</v>
      </c>
      <c r="I164" s="49" t="s">
        <v>41</v>
      </c>
      <c r="J164" s="54">
        <v>1.4</v>
      </c>
      <c r="K164" s="50">
        <v>42664</v>
      </c>
      <c r="L164" s="1"/>
    </row>
    <row r="165" spans="1:12" s="7" customFormat="1" ht="21" customHeight="1">
      <c r="A165" s="31">
        <v>162</v>
      </c>
      <c r="B165" s="40">
        <v>40926</v>
      </c>
      <c r="C165" s="41" t="s">
        <v>452</v>
      </c>
      <c r="D165" s="41" t="s">
        <v>477</v>
      </c>
      <c r="E165" s="36" t="s">
        <v>453</v>
      </c>
      <c r="F165" s="8" t="s">
        <v>125</v>
      </c>
      <c r="G165" s="9" t="s">
        <v>5</v>
      </c>
      <c r="H165" s="42">
        <v>8.1859999999999999</v>
      </c>
      <c r="I165" s="49">
        <v>2</v>
      </c>
      <c r="J165" s="48">
        <v>16.372</v>
      </c>
      <c r="K165" s="50">
        <v>42664</v>
      </c>
      <c r="L165" s="1"/>
    </row>
    <row r="166" spans="1:12" s="7" customFormat="1" ht="21" customHeight="1">
      <c r="A166" s="31">
        <v>163</v>
      </c>
      <c r="B166" s="40">
        <v>40815</v>
      </c>
      <c r="C166" s="41" t="s">
        <v>454</v>
      </c>
      <c r="D166" s="41" t="s">
        <v>205</v>
      </c>
      <c r="E166" s="36" t="s">
        <v>455</v>
      </c>
      <c r="F166" s="8" t="s">
        <v>426</v>
      </c>
      <c r="G166" s="9" t="s">
        <v>6</v>
      </c>
      <c r="H166" s="53">
        <v>2.8</v>
      </c>
      <c r="I166" s="49">
        <v>2</v>
      </c>
      <c r="J166" s="54">
        <v>5.6</v>
      </c>
      <c r="K166" s="50">
        <v>42664</v>
      </c>
      <c r="L166" s="1"/>
    </row>
    <row r="167" spans="1:12" s="7" customFormat="1" ht="21" customHeight="1">
      <c r="A167" s="31">
        <v>164</v>
      </c>
      <c r="B167" s="40">
        <v>42614</v>
      </c>
      <c r="C167" s="41" t="s">
        <v>456</v>
      </c>
      <c r="D167" s="41" t="s">
        <v>457</v>
      </c>
      <c r="E167" s="36" t="s">
        <v>458</v>
      </c>
      <c r="F167" s="8" t="s">
        <v>125</v>
      </c>
      <c r="G167" s="43" t="s">
        <v>21</v>
      </c>
      <c r="H167" s="53">
        <v>1.2</v>
      </c>
      <c r="I167" s="49" t="s">
        <v>41</v>
      </c>
      <c r="J167" s="54">
        <v>1.2</v>
      </c>
      <c r="K167" s="50">
        <v>42664</v>
      </c>
      <c r="L167" s="1"/>
    </row>
    <row r="168" spans="1:12" s="7" customFormat="1" ht="21" customHeight="1">
      <c r="A168" s="31">
        <v>165</v>
      </c>
      <c r="B168" s="40">
        <v>39807</v>
      </c>
      <c r="C168" s="41" t="s">
        <v>459</v>
      </c>
      <c r="D168" s="41" t="s">
        <v>460</v>
      </c>
      <c r="E168" s="36" t="s">
        <v>247</v>
      </c>
      <c r="F168" s="8" t="s">
        <v>117</v>
      </c>
      <c r="G168" s="43" t="s">
        <v>6</v>
      </c>
      <c r="H168" s="53">
        <v>3</v>
      </c>
      <c r="I168" s="49">
        <v>1</v>
      </c>
      <c r="J168" s="54">
        <v>3</v>
      </c>
      <c r="K168" s="50">
        <v>42665</v>
      </c>
      <c r="L168" s="1"/>
    </row>
    <row r="169" spans="1:12" s="7" customFormat="1" ht="21" customHeight="1">
      <c r="A169" s="31">
        <v>166</v>
      </c>
      <c r="B169" s="40">
        <v>42236</v>
      </c>
      <c r="C169" s="41" t="s">
        <v>463</v>
      </c>
      <c r="D169" s="41" t="s">
        <v>464</v>
      </c>
      <c r="E169" s="36" t="s">
        <v>465</v>
      </c>
      <c r="F169" s="8" t="s">
        <v>318</v>
      </c>
      <c r="G169" s="43" t="s">
        <v>19</v>
      </c>
      <c r="H169" s="53">
        <v>12</v>
      </c>
      <c r="I169" s="49" t="s">
        <v>53</v>
      </c>
      <c r="J169" s="54">
        <v>12</v>
      </c>
      <c r="K169" s="50">
        <v>42665</v>
      </c>
      <c r="L169" s="1"/>
    </row>
    <row r="170" spans="1:12" s="7" customFormat="1" ht="21" customHeight="1">
      <c r="A170" s="31">
        <v>167</v>
      </c>
      <c r="B170" s="40">
        <v>42642</v>
      </c>
      <c r="C170" s="41" t="s">
        <v>467</v>
      </c>
      <c r="D170" s="41" t="s">
        <v>468</v>
      </c>
      <c r="E170" s="36" t="s">
        <v>469</v>
      </c>
      <c r="F170" s="8" t="s">
        <v>470</v>
      </c>
      <c r="G170" s="43" t="s">
        <v>21</v>
      </c>
      <c r="H170" s="42">
        <v>0.83499999999999996</v>
      </c>
      <c r="I170" s="49" t="s">
        <v>41</v>
      </c>
      <c r="J170" s="42">
        <v>0.83499999999999996</v>
      </c>
      <c r="K170" s="50">
        <v>42665</v>
      </c>
      <c r="L170" s="1"/>
    </row>
    <row r="171" spans="1:12" s="7" customFormat="1" ht="21" customHeight="1">
      <c r="A171" s="31">
        <v>168</v>
      </c>
      <c r="B171" s="40">
        <v>42487</v>
      </c>
      <c r="C171" s="41" t="s">
        <v>471</v>
      </c>
      <c r="D171" s="41" t="s">
        <v>472</v>
      </c>
      <c r="E171" s="36" t="s">
        <v>473</v>
      </c>
      <c r="F171" s="8" t="s">
        <v>426</v>
      </c>
      <c r="G171" s="43" t="s">
        <v>5</v>
      </c>
      <c r="H171" s="53">
        <v>2.39</v>
      </c>
      <c r="I171" s="49">
        <v>1</v>
      </c>
      <c r="J171" s="53">
        <v>2.39</v>
      </c>
      <c r="K171" s="50">
        <v>42665</v>
      </c>
      <c r="L171" s="1"/>
    </row>
    <row r="172" spans="1:12" s="7" customFormat="1" ht="21" customHeight="1">
      <c r="A172" s="31">
        <v>169</v>
      </c>
      <c r="B172" s="40">
        <v>41088</v>
      </c>
      <c r="C172" s="41" t="s">
        <v>476</v>
      </c>
      <c r="D172" s="41" t="s">
        <v>474</v>
      </c>
      <c r="E172" s="36" t="s">
        <v>475</v>
      </c>
      <c r="F172" s="8" t="s">
        <v>64</v>
      </c>
      <c r="G172" s="43" t="s">
        <v>5</v>
      </c>
      <c r="H172" s="53">
        <v>3.1</v>
      </c>
      <c r="I172" s="49">
        <v>1</v>
      </c>
      <c r="J172" s="53">
        <v>3.1</v>
      </c>
      <c r="K172" s="50">
        <v>42668</v>
      </c>
      <c r="L172" s="1"/>
    </row>
    <row r="173" spans="1:12" s="7" customFormat="1" ht="21" customHeight="1">
      <c r="A173" s="31">
        <v>170</v>
      </c>
      <c r="B173" s="40">
        <v>42664</v>
      </c>
      <c r="C173" s="41" t="s">
        <v>479</v>
      </c>
      <c r="D173" s="41" t="s">
        <v>480</v>
      </c>
      <c r="E173" s="36" t="s">
        <v>481</v>
      </c>
      <c r="F173" s="8" t="s">
        <v>177</v>
      </c>
      <c r="G173" s="43" t="s">
        <v>21</v>
      </c>
      <c r="H173" s="42">
        <v>1.413</v>
      </c>
      <c r="I173" s="49" t="s">
        <v>103</v>
      </c>
      <c r="J173" s="42">
        <v>4.2389999999999999</v>
      </c>
      <c r="K173" s="50">
        <v>42671</v>
      </c>
      <c r="L173" s="1"/>
    </row>
    <row r="174" spans="1:12" s="7" customFormat="1" ht="21" customHeight="1">
      <c r="A174" s="31">
        <v>171</v>
      </c>
      <c r="B174" s="40">
        <v>42664</v>
      </c>
      <c r="C174" s="41" t="s">
        <v>482</v>
      </c>
      <c r="D174" s="41" t="s">
        <v>483</v>
      </c>
      <c r="E174" s="36" t="s">
        <v>484</v>
      </c>
      <c r="F174" s="8" t="s">
        <v>485</v>
      </c>
      <c r="G174" s="43" t="s">
        <v>21</v>
      </c>
      <c r="H174" s="53">
        <v>1.2</v>
      </c>
      <c r="I174" s="49" t="s">
        <v>41</v>
      </c>
      <c r="J174" s="53">
        <v>1.2</v>
      </c>
      <c r="K174" s="50">
        <v>42671</v>
      </c>
      <c r="L174" s="1"/>
    </row>
    <row r="175" spans="1:12" s="7" customFormat="1" ht="21" customHeight="1">
      <c r="A175" s="31">
        <v>172</v>
      </c>
      <c r="B175" s="40">
        <v>42642</v>
      </c>
      <c r="C175" s="41" t="s">
        <v>489</v>
      </c>
      <c r="D175" s="41" t="s">
        <v>490</v>
      </c>
      <c r="E175" s="36" t="s">
        <v>491</v>
      </c>
      <c r="F175" s="8" t="s">
        <v>147</v>
      </c>
      <c r="G175" s="43" t="s">
        <v>492</v>
      </c>
      <c r="H175" s="53">
        <v>30</v>
      </c>
      <c r="I175" s="49" t="s">
        <v>53</v>
      </c>
      <c r="J175" s="53">
        <v>30</v>
      </c>
      <c r="K175" s="50">
        <v>42671</v>
      </c>
      <c r="L175" s="1"/>
    </row>
    <row r="176" spans="1:12" s="7" customFormat="1" ht="21" customHeight="1">
      <c r="A176" s="31">
        <v>173</v>
      </c>
      <c r="B176" s="40">
        <v>40527</v>
      </c>
      <c r="C176" s="41" t="s">
        <v>493</v>
      </c>
      <c r="D176" s="41" t="s">
        <v>494</v>
      </c>
      <c r="E176" s="36" t="s">
        <v>495</v>
      </c>
      <c r="F176" s="8" t="s">
        <v>496</v>
      </c>
      <c r="G176" s="43" t="s">
        <v>5</v>
      </c>
      <c r="H176" s="53">
        <v>12.5</v>
      </c>
      <c r="I176" s="49">
        <v>2</v>
      </c>
      <c r="J176" s="53">
        <v>25</v>
      </c>
      <c r="K176" s="50">
        <v>42671</v>
      </c>
      <c r="L176" s="1"/>
    </row>
    <row r="177" spans="1:12" s="7" customFormat="1" ht="21" customHeight="1">
      <c r="A177" s="31">
        <v>174</v>
      </c>
      <c r="B177" s="40">
        <v>42305</v>
      </c>
      <c r="C177" s="41" t="s">
        <v>497</v>
      </c>
      <c r="D177" s="41" t="s">
        <v>498</v>
      </c>
      <c r="E177" s="36" t="s">
        <v>499</v>
      </c>
      <c r="F177" s="8" t="s">
        <v>36</v>
      </c>
      <c r="G177" s="43" t="s">
        <v>6</v>
      </c>
      <c r="H177" s="53">
        <v>2.85</v>
      </c>
      <c r="I177" s="49">
        <v>2</v>
      </c>
      <c r="J177" s="53">
        <v>5.7</v>
      </c>
      <c r="K177" s="50">
        <v>42671</v>
      </c>
      <c r="L177" s="1"/>
    </row>
    <row r="178" spans="1:12" s="7" customFormat="1" ht="21" customHeight="1">
      <c r="A178" s="31">
        <v>175</v>
      </c>
      <c r="B178" s="40">
        <v>40583</v>
      </c>
      <c r="C178" s="41" t="s">
        <v>508</v>
      </c>
      <c r="D178" s="41" t="s">
        <v>509</v>
      </c>
      <c r="E178" s="36" t="s">
        <v>510</v>
      </c>
      <c r="F178" s="8" t="s">
        <v>140</v>
      </c>
      <c r="G178" s="43" t="s">
        <v>5</v>
      </c>
      <c r="H178" s="53">
        <v>0.97</v>
      </c>
      <c r="I178" s="49">
        <v>1</v>
      </c>
      <c r="J178" s="53">
        <v>0.97</v>
      </c>
      <c r="K178" s="50">
        <v>42671</v>
      </c>
      <c r="L178" s="1"/>
    </row>
    <row r="179" spans="1:12" s="7" customFormat="1" ht="21" customHeight="1">
      <c r="A179" s="31">
        <v>176</v>
      </c>
      <c r="B179" s="40">
        <v>42397</v>
      </c>
      <c r="C179" s="41" t="s">
        <v>527</v>
      </c>
      <c r="D179" s="41" t="s">
        <v>528</v>
      </c>
      <c r="E179" s="36" t="s">
        <v>526</v>
      </c>
      <c r="F179" s="8" t="s">
        <v>225</v>
      </c>
      <c r="G179" s="43" t="s">
        <v>22</v>
      </c>
      <c r="H179" s="53">
        <v>12</v>
      </c>
      <c r="I179" s="49" t="s">
        <v>121</v>
      </c>
      <c r="J179" s="53">
        <v>12</v>
      </c>
      <c r="K179" s="50">
        <v>42671</v>
      </c>
      <c r="L179" s="1"/>
    </row>
    <row r="180" spans="1:12" s="7" customFormat="1" ht="21" customHeight="1">
      <c r="A180" s="31">
        <v>177</v>
      </c>
      <c r="B180" s="40">
        <v>39961</v>
      </c>
      <c r="C180" s="41" t="s">
        <v>504</v>
      </c>
      <c r="D180" s="41" t="s">
        <v>505</v>
      </c>
      <c r="E180" s="36" t="s">
        <v>506</v>
      </c>
      <c r="F180" s="8" t="s">
        <v>507</v>
      </c>
      <c r="G180" s="43" t="s">
        <v>5</v>
      </c>
      <c r="H180" s="53">
        <v>2.5499999999999998</v>
      </c>
      <c r="I180" s="49">
        <v>1</v>
      </c>
      <c r="J180" s="53">
        <v>0.85</v>
      </c>
      <c r="K180" s="50">
        <v>42672</v>
      </c>
      <c r="L180" s="1"/>
    </row>
    <row r="181" spans="1:12" s="7" customFormat="1" ht="21" customHeight="1">
      <c r="A181" s="31">
        <v>178</v>
      </c>
      <c r="B181" s="40">
        <v>42369</v>
      </c>
      <c r="C181" s="41" t="s">
        <v>502</v>
      </c>
      <c r="D181" s="41" t="s">
        <v>536</v>
      </c>
      <c r="E181" s="36" t="s">
        <v>503</v>
      </c>
      <c r="F181" s="8" t="s">
        <v>293</v>
      </c>
      <c r="G181" s="43" t="s">
        <v>433</v>
      </c>
      <c r="H181" s="42" t="s">
        <v>434</v>
      </c>
      <c r="I181" s="49" t="s">
        <v>434</v>
      </c>
      <c r="J181" s="53">
        <v>4.9000000000000004</v>
      </c>
      <c r="K181" s="50">
        <v>42673</v>
      </c>
      <c r="L181" s="1"/>
    </row>
    <row r="182" spans="1:12" s="7" customFormat="1" ht="21" customHeight="1">
      <c r="A182" s="31">
        <v>179</v>
      </c>
      <c r="B182" s="40">
        <v>39597</v>
      </c>
      <c r="C182" s="41" t="s">
        <v>500</v>
      </c>
      <c r="D182" s="41" t="s">
        <v>311</v>
      </c>
      <c r="E182" s="36" t="s">
        <v>501</v>
      </c>
      <c r="F182" s="8" t="s">
        <v>117</v>
      </c>
      <c r="G182" s="43" t="s">
        <v>6</v>
      </c>
      <c r="H182" s="53">
        <v>2.2999999999999998</v>
      </c>
      <c r="I182" s="49">
        <v>2</v>
      </c>
      <c r="J182" s="53">
        <v>4.5999999999999996</v>
      </c>
      <c r="K182" s="50">
        <v>42673</v>
      </c>
      <c r="L182" s="1"/>
    </row>
    <row r="183" spans="1:12" s="7" customFormat="1" ht="21" customHeight="1">
      <c r="A183" s="31">
        <v>180</v>
      </c>
      <c r="B183" s="40">
        <v>40667</v>
      </c>
      <c r="C183" s="41" t="s">
        <v>517</v>
      </c>
      <c r="D183" s="41" t="s">
        <v>518</v>
      </c>
      <c r="E183" s="36" t="s">
        <v>519</v>
      </c>
      <c r="F183" s="8" t="s">
        <v>155</v>
      </c>
      <c r="G183" s="43" t="s">
        <v>5</v>
      </c>
      <c r="H183" s="42">
        <v>6.77</v>
      </c>
      <c r="I183" s="49">
        <v>1</v>
      </c>
      <c r="J183" s="42">
        <v>6.77</v>
      </c>
      <c r="K183" s="50">
        <v>42673</v>
      </c>
      <c r="L183" s="1"/>
    </row>
    <row r="184" spans="1:12" s="7" customFormat="1" ht="21" customHeight="1">
      <c r="A184" s="31">
        <v>181</v>
      </c>
      <c r="B184" s="40">
        <v>41451</v>
      </c>
      <c r="C184" s="41" t="s">
        <v>486</v>
      </c>
      <c r="D184" s="41" t="s">
        <v>487</v>
      </c>
      <c r="E184" s="36" t="s">
        <v>488</v>
      </c>
      <c r="F184" s="8" t="s">
        <v>160</v>
      </c>
      <c r="G184" s="43" t="s">
        <v>5</v>
      </c>
      <c r="H184" s="42">
        <v>9.9580000000000002</v>
      </c>
      <c r="I184" s="49">
        <v>1</v>
      </c>
      <c r="J184" s="42">
        <v>9.9580000000000002</v>
      </c>
      <c r="K184" s="50">
        <v>42674</v>
      </c>
      <c r="L184" s="1"/>
    </row>
    <row r="185" spans="1:12" s="7" customFormat="1" ht="21" customHeight="1">
      <c r="A185" s="31">
        <v>182</v>
      </c>
      <c r="B185" s="40">
        <v>42418</v>
      </c>
      <c r="C185" s="41" t="s">
        <v>511</v>
      </c>
      <c r="D185" s="41" t="s">
        <v>512</v>
      </c>
      <c r="E185" s="36" t="s">
        <v>513</v>
      </c>
      <c r="F185" s="8" t="s">
        <v>225</v>
      </c>
      <c r="G185" s="43" t="s">
        <v>22</v>
      </c>
      <c r="H185" s="53">
        <v>13.8</v>
      </c>
      <c r="I185" s="49" t="s">
        <v>53</v>
      </c>
      <c r="J185" s="53">
        <v>1.1000000000000001</v>
      </c>
      <c r="K185" s="50">
        <v>42674</v>
      </c>
      <c r="L185" s="1"/>
    </row>
    <row r="186" spans="1:12" s="7" customFormat="1" ht="21" customHeight="1">
      <c r="A186" s="31">
        <v>183</v>
      </c>
      <c r="B186" s="40">
        <v>42642</v>
      </c>
      <c r="C186" s="41" t="s">
        <v>516</v>
      </c>
      <c r="D186" s="41" t="s">
        <v>514</v>
      </c>
      <c r="E186" s="36" t="s">
        <v>515</v>
      </c>
      <c r="F186" s="8" t="s">
        <v>225</v>
      </c>
      <c r="G186" s="43" t="s">
        <v>22</v>
      </c>
      <c r="H186" s="53" t="s">
        <v>532</v>
      </c>
      <c r="I186" s="49">
        <v>2</v>
      </c>
      <c r="J186" s="56">
        <v>9.8000000000000007</v>
      </c>
      <c r="K186" s="50">
        <v>42674</v>
      </c>
      <c r="L186" s="1"/>
    </row>
    <row r="187" spans="1:12" s="7" customFormat="1" ht="21" customHeight="1">
      <c r="A187" s="31">
        <v>184</v>
      </c>
      <c r="B187" s="40">
        <v>42670</v>
      </c>
      <c r="C187" s="41" t="s">
        <v>520</v>
      </c>
      <c r="D187" s="41" t="s">
        <v>537</v>
      </c>
      <c r="E187" s="36" t="s">
        <v>521</v>
      </c>
      <c r="F187" s="8" t="s">
        <v>263</v>
      </c>
      <c r="G187" s="43" t="s">
        <v>21</v>
      </c>
      <c r="H187" s="42">
        <v>1.56</v>
      </c>
      <c r="I187" s="49">
        <v>2</v>
      </c>
      <c r="J187" s="42">
        <v>3.12</v>
      </c>
      <c r="K187" s="50">
        <v>42674</v>
      </c>
      <c r="L187" s="1"/>
    </row>
    <row r="188" spans="1:12" s="7" customFormat="1" ht="21" customHeight="1">
      <c r="A188" s="31">
        <v>185</v>
      </c>
      <c r="B188" s="40">
        <v>40738</v>
      </c>
      <c r="C188" s="41" t="s">
        <v>522</v>
      </c>
      <c r="D188" s="41" t="s">
        <v>523</v>
      </c>
      <c r="E188" s="36" t="s">
        <v>524</v>
      </c>
      <c r="F188" s="8" t="s">
        <v>71</v>
      </c>
      <c r="G188" s="9" t="s">
        <v>5</v>
      </c>
      <c r="H188" s="42" t="s">
        <v>525</v>
      </c>
      <c r="I188" s="49">
        <v>3</v>
      </c>
      <c r="J188" s="48">
        <v>11.64</v>
      </c>
      <c r="K188" s="50">
        <v>42674</v>
      </c>
      <c r="L188" s="1"/>
    </row>
    <row r="189" spans="1:12" s="7" customFormat="1" ht="21" customHeight="1">
      <c r="A189" s="31">
        <v>186</v>
      </c>
      <c r="B189" s="40">
        <v>42664</v>
      </c>
      <c r="C189" s="41" t="s">
        <v>531</v>
      </c>
      <c r="D189" s="41" t="s">
        <v>529</v>
      </c>
      <c r="E189" s="36" t="s">
        <v>530</v>
      </c>
      <c r="F189" s="8" t="s">
        <v>225</v>
      </c>
      <c r="G189" s="9" t="s">
        <v>22</v>
      </c>
      <c r="H189" s="53" t="s">
        <v>532</v>
      </c>
      <c r="I189" s="49">
        <v>2</v>
      </c>
      <c r="J189" s="54">
        <v>2</v>
      </c>
      <c r="K189" s="50">
        <v>42674</v>
      </c>
      <c r="L189" s="1"/>
    </row>
    <row r="190" spans="1:12" s="7" customFormat="1" ht="21" customHeight="1">
      <c r="A190" s="31">
        <v>187</v>
      </c>
      <c r="B190" s="40">
        <v>42656</v>
      </c>
      <c r="C190" s="41" t="s">
        <v>533</v>
      </c>
      <c r="D190" s="41" t="s">
        <v>534</v>
      </c>
      <c r="E190" s="36" t="s">
        <v>535</v>
      </c>
      <c r="F190" s="8" t="s">
        <v>225</v>
      </c>
      <c r="G190" s="9" t="s">
        <v>22</v>
      </c>
      <c r="H190" s="53">
        <v>24</v>
      </c>
      <c r="I190" s="49">
        <v>1</v>
      </c>
      <c r="J190" s="54">
        <v>1</v>
      </c>
      <c r="K190" s="50">
        <v>42674</v>
      </c>
      <c r="L190" s="1"/>
    </row>
    <row r="191" spans="1:12" s="7" customFormat="1" ht="21" customHeight="1">
      <c r="A191" s="31">
        <v>188</v>
      </c>
      <c r="B191" s="40">
        <v>39597</v>
      </c>
      <c r="C191" s="41" t="s">
        <v>461</v>
      </c>
      <c r="D191" s="41" t="s">
        <v>462</v>
      </c>
      <c r="E191" s="36" t="s">
        <v>231</v>
      </c>
      <c r="F191" s="8" t="s">
        <v>117</v>
      </c>
      <c r="G191" s="43" t="s">
        <v>6</v>
      </c>
      <c r="H191" s="53">
        <v>2.5</v>
      </c>
      <c r="I191" s="49">
        <v>2</v>
      </c>
      <c r="J191" s="54">
        <v>5</v>
      </c>
      <c r="K191" s="50">
        <v>42678</v>
      </c>
      <c r="L191" s="1"/>
    </row>
    <row r="192" spans="1:12" s="7" customFormat="1" ht="21" customHeight="1">
      <c r="A192" s="31">
        <v>189</v>
      </c>
      <c r="B192" s="40">
        <v>40171</v>
      </c>
      <c r="C192" s="41" t="s">
        <v>448</v>
      </c>
      <c r="D192" s="41" t="s">
        <v>449</v>
      </c>
      <c r="E192" s="36" t="s">
        <v>450</v>
      </c>
      <c r="F192" s="8" t="s">
        <v>64</v>
      </c>
      <c r="G192" s="9" t="s">
        <v>5</v>
      </c>
      <c r="H192" s="42" t="s">
        <v>538</v>
      </c>
      <c r="I192" s="49">
        <v>2</v>
      </c>
      <c r="J192" s="48">
        <v>9.0120000000000005</v>
      </c>
      <c r="K192" s="50">
        <v>42678</v>
      </c>
      <c r="L192" s="1"/>
    </row>
    <row r="193" spans="1:12" s="7" customFormat="1" ht="21" customHeight="1">
      <c r="A193" s="31">
        <v>190</v>
      </c>
      <c r="B193" s="40">
        <v>40793</v>
      </c>
      <c r="C193" s="41" t="s">
        <v>396</v>
      </c>
      <c r="D193" s="41" t="s">
        <v>391</v>
      </c>
      <c r="E193" s="36" t="s">
        <v>48</v>
      </c>
      <c r="F193" s="8" t="s">
        <v>49</v>
      </c>
      <c r="G193" s="43" t="s">
        <v>6</v>
      </c>
      <c r="H193" s="53">
        <v>3.3</v>
      </c>
      <c r="I193" s="49">
        <v>6</v>
      </c>
      <c r="J193" s="54">
        <v>19.8</v>
      </c>
      <c r="K193" s="50">
        <v>42678</v>
      </c>
      <c r="L193" s="1"/>
    </row>
    <row r="194" spans="1:12" s="7" customFormat="1" ht="21" customHeight="1">
      <c r="A194" s="31">
        <v>191</v>
      </c>
      <c r="B194" s="40">
        <v>40805</v>
      </c>
      <c r="C194" s="41" t="s">
        <v>398</v>
      </c>
      <c r="D194" s="41" t="s">
        <v>371</v>
      </c>
      <c r="E194" s="36" t="s">
        <v>397</v>
      </c>
      <c r="F194" s="8" t="s">
        <v>195</v>
      </c>
      <c r="G194" s="43" t="s">
        <v>6</v>
      </c>
      <c r="H194" s="53">
        <v>2.1</v>
      </c>
      <c r="I194" s="49">
        <v>4</v>
      </c>
      <c r="J194" s="54">
        <v>5.7</v>
      </c>
      <c r="K194" s="50">
        <v>42678</v>
      </c>
      <c r="L194" s="1"/>
    </row>
    <row r="195" spans="1:12" s="7" customFormat="1" ht="21" customHeight="1">
      <c r="A195" s="31">
        <v>192</v>
      </c>
      <c r="B195" s="40">
        <v>40976</v>
      </c>
      <c r="C195" s="41" t="s">
        <v>387</v>
      </c>
      <c r="D195" s="41" t="s">
        <v>388</v>
      </c>
      <c r="E195" s="36" t="s">
        <v>389</v>
      </c>
      <c r="F195" s="8" t="s">
        <v>390</v>
      </c>
      <c r="G195" s="43" t="s">
        <v>6</v>
      </c>
      <c r="H195" s="53">
        <v>1.8</v>
      </c>
      <c r="I195" s="49">
        <v>10</v>
      </c>
      <c r="J195" s="54">
        <v>18</v>
      </c>
      <c r="K195" s="50">
        <v>42679</v>
      </c>
      <c r="L195" s="1"/>
    </row>
    <row r="196" spans="1:12" s="7" customFormat="1" ht="21" customHeight="1">
      <c r="A196" s="31">
        <v>193</v>
      </c>
      <c r="B196" s="40">
        <v>39563</v>
      </c>
      <c r="C196" s="41" t="s">
        <v>358</v>
      </c>
      <c r="D196" s="41" t="s">
        <v>539</v>
      </c>
      <c r="E196" s="36" t="s">
        <v>359</v>
      </c>
      <c r="F196" s="8" t="s">
        <v>360</v>
      </c>
      <c r="G196" s="9" t="s">
        <v>5</v>
      </c>
      <c r="H196" s="53">
        <v>20.27</v>
      </c>
      <c r="I196" s="49">
        <v>3</v>
      </c>
      <c r="J196" s="48">
        <v>60.81</v>
      </c>
      <c r="K196" s="50">
        <v>42679</v>
      </c>
      <c r="L196" s="1"/>
    </row>
    <row r="197" spans="1:12" s="7" customFormat="1" ht="21" customHeight="1">
      <c r="A197" s="31">
        <v>194</v>
      </c>
      <c r="B197" s="40">
        <v>39646</v>
      </c>
      <c r="C197" s="41" t="s">
        <v>541</v>
      </c>
      <c r="D197" s="41" t="s">
        <v>540</v>
      </c>
      <c r="E197" s="36" t="s">
        <v>542</v>
      </c>
      <c r="F197" s="8" t="s">
        <v>36</v>
      </c>
      <c r="G197" s="9" t="s">
        <v>6</v>
      </c>
      <c r="H197" s="53">
        <v>3</v>
      </c>
      <c r="I197" s="49">
        <v>7</v>
      </c>
      <c r="J197" s="54">
        <v>21</v>
      </c>
      <c r="K197" s="50">
        <v>42679</v>
      </c>
      <c r="L197" s="1"/>
    </row>
    <row r="198" spans="1:12" s="7" customFormat="1" ht="21" customHeight="1">
      <c r="A198" s="31">
        <v>195</v>
      </c>
      <c r="B198" s="40">
        <v>40962</v>
      </c>
      <c r="C198" s="41" t="s">
        <v>543</v>
      </c>
      <c r="D198" s="41" t="s">
        <v>544</v>
      </c>
      <c r="E198" s="36" t="s">
        <v>545</v>
      </c>
      <c r="F198" s="8" t="s">
        <v>117</v>
      </c>
      <c r="G198" s="9" t="s">
        <v>6</v>
      </c>
      <c r="H198" s="53">
        <v>3.3</v>
      </c>
      <c r="I198" s="49">
        <v>4</v>
      </c>
      <c r="J198" s="54">
        <v>10.199999999999999</v>
      </c>
      <c r="K198" s="50">
        <v>42679</v>
      </c>
      <c r="L198" s="1"/>
    </row>
    <row r="199" spans="1:12" s="7" customFormat="1" ht="21" customHeight="1">
      <c r="A199" s="31">
        <v>196</v>
      </c>
      <c r="B199" s="40">
        <v>40976</v>
      </c>
      <c r="C199" s="41" t="s">
        <v>546</v>
      </c>
      <c r="D199" s="34" t="s">
        <v>547</v>
      </c>
      <c r="E199" s="36" t="s">
        <v>548</v>
      </c>
      <c r="F199" s="8" t="s">
        <v>147</v>
      </c>
      <c r="G199" s="43" t="s">
        <v>6</v>
      </c>
      <c r="H199" s="53">
        <v>3</v>
      </c>
      <c r="I199" s="49">
        <v>7</v>
      </c>
      <c r="J199" s="54">
        <v>21</v>
      </c>
      <c r="K199" s="50">
        <v>42680</v>
      </c>
      <c r="L199" s="1"/>
    </row>
    <row r="200" spans="1:12" s="7" customFormat="1" ht="21" customHeight="1">
      <c r="A200" s="31">
        <v>197</v>
      </c>
      <c r="B200" s="40">
        <v>41088</v>
      </c>
      <c r="C200" s="41" t="s">
        <v>476</v>
      </c>
      <c r="D200" s="41" t="s">
        <v>474</v>
      </c>
      <c r="E200" s="36" t="s">
        <v>475</v>
      </c>
      <c r="F200" s="8" t="s">
        <v>64</v>
      </c>
      <c r="G200" s="43" t="s">
        <v>5</v>
      </c>
      <c r="H200" s="53">
        <v>3.1</v>
      </c>
      <c r="I200" s="49">
        <v>1</v>
      </c>
      <c r="J200" s="53">
        <v>3.1</v>
      </c>
      <c r="K200" s="50">
        <v>42682</v>
      </c>
      <c r="L200" s="1"/>
    </row>
    <row r="201" spans="1:12" s="7" customFormat="1" ht="21" customHeight="1">
      <c r="A201" s="31">
        <v>198</v>
      </c>
      <c r="B201" s="40" t="s">
        <v>549</v>
      </c>
      <c r="C201" s="41" t="s">
        <v>550</v>
      </c>
      <c r="D201" s="41" t="s">
        <v>551</v>
      </c>
      <c r="E201" s="36" t="s">
        <v>552</v>
      </c>
      <c r="F201" s="8" t="s">
        <v>117</v>
      </c>
      <c r="G201" s="9" t="s">
        <v>6</v>
      </c>
      <c r="H201" s="53" t="s">
        <v>553</v>
      </c>
      <c r="I201" s="49">
        <v>6</v>
      </c>
      <c r="J201" s="54">
        <v>17</v>
      </c>
      <c r="K201" s="50">
        <v>42709</v>
      </c>
      <c r="L201" s="1"/>
    </row>
    <row r="202" spans="1:12" s="7" customFormat="1" ht="21" customHeight="1">
      <c r="A202" s="31">
        <v>199</v>
      </c>
      <c r="B202" s="40">
        <v>40976</v>
      </c>
      <c r="C202" s="41" t="s">
        <v>554</v>
      </c>
      <c r="D202" s="41" t="s">
        <v>555</v>
      </c>
      <c r="E202" s="36" t="s">
        <v>556</v>
      </c>
      <c r="F202" s="8" t="s">
        <v>117</v>
      </c>
      <c r="G202" s="9" t="s">
        <v>6</v>
      </c>
      <c r="H202" s="53">
        <v>3</v>
      </c>
      <c r="I202" s="49">
        <v>16</v>
      </c>
      <c r="J202" s="54">
        <v>48</v>
      </c>
      <c r="K202" s="50">
        <v>42709</v>
      </c>
      <c r="L202" s="1"/>
    </row>
    <row r="203" spans="1:12" s="7" customFormat="1" ht="21" customHeight="1">
      <c r="A203" s="31">
        <v>200</v>
      </c>
      <c r="B203" s="40">
        <v>39807</v>
      </c>
      <c r="C203" s="41" t="s">
        <v>459</v>
      </c>
      <c r="D203" s="41" t="s">
        <v>460</v>
      </c>
      <c r="E203" s="36" t="s">
        <v>247</v>
      </c>
      <c r="F203" s="8" t="s">
        <v>117</v>
      </c>
      <c r="G203" s="43" t="s">
        <v>6</v>
      </c>
      <c r="H203" s="53">
        <v>3</v>
      </c>
      <c r="I203" s="49">
        <v>3</v>
      </c>
      <c r="J203" s="54">
        <v>9</v>
      </c>
      <c r="K203" s="50">
        <v>42710</v>
      </c>
      <c r="L203" s="1"/>
    </row>
    <row r="204" spans="1:12" s="7" customFormat="1" ht="21" customHeight="1">
      <c r="A204" s="31">
        <v>201</v>
      </c>
      <c r="B204" s="40">
        <v>40626</v>
      </c>
      <c r="C204" s="41" t="s">
        <v>560</v>
      </c>
      <c r="D204" s="41" t="s">
        <v>561</v>
      </c>
      <c r="E204" s="36" t="s">
        <v>562</v>
      </c>
      <c r="F204" s="8" t="s">
        <v>331</v>
      </c>
      <c r="G204" s="9" t="s">
        <v>6</v>
      </c>
      <c r="H204" s="53">
        <v>2</v>
      </c>
      <c r="I204" s="49">
        <v>8</v>
      </c>
      <c r="J204" s="54">
        <v>14</v>
      </c>
      <c r="K204" s="50">
        <v>42710</v>
      </c>
      <c r="L204" s="1"/>
    </row>
    <row r="205" spans="1:12" s="7" customFormat="1" ht="21" customHeight="1">
      <c r="A205" s="31">
        <v>202</v>
      </c>
      <c r="B205" s="40">
        <v>40618</v>
      </c>
      <c r="C205" s="41" t="s">
        <v>563</v>
      </c>
      <c r="D205" s="41" t="s">
        <v>564</v>
      </c>
      <c r="E205" s="36" t="s">
        <v>565</v>
      </c>
      <c r="F205" s="8" t="s">
        <v>331</v>
      </c>
      <c r="G205" s="43" t="s">
        <v>6</v>
      </c>
      <c r="H205" s="42">
        <v>1.8580000000000001</v>
      </c>
      <c r="I205" s="49">
        <v>17</v>
      </c>
      <c r="J205" s="48">
        <v>31.585999999999999</v>
      </c>
      <c r="K205" s="50">
        <v>42710</v>
      </c>
      <c r="L205" s="1"/>
    </row>
    <row r="206" spans="1:12" s="7" customFormat="1" ht="21" customHeight="1">
      <c r="A206" s="31">
        <v>203</v>
      </c>
      <c r="B206" s="40">
        <v>39653</v>
      </c>
      <c r="C206" s="41" t="s">
        <v>567</v>
      </c>
      <c r="D206" s="41" t="s">
        <v>568</v>
      </c>
      <c r="E206" s="36" t="s">
        <v>569</v>
      </c>
      <c r="F206" s="8" t="s">
        <v>147</v>
      </c>
      <c r="G206" s="43" t="s">
        <v>6</v>
      </c>
      <c r="H206" s="42">
        <v>2.5</v>
      </c>
      <c r="I206" s="49">
        <v>0</v>
      </c>
      <c r="J206" s="48">
        <v>0</v>
      </c>
      <c r="K206" s="50">
        <v>42710</v>
      </c>
      <c r="L206" s="1"/>
    </row>
    <row r="207" spans="1:12" s="7" customFormat="1" ht="21" customHeight="1">
      <c r="A207" s="31">
        <v>204</v>
      </c>
      <c r="B207" s="40">
        <v>40905</v>
      </c>
      <c r="C207" s="41" t="s">
        <v>319</v>
      </c>
      <c r="D207" s="41" t="s">
        <v>205</v>
      </c>
      <c r="E207" s="36" t="s">
        <v>317</v>
      </c>
      <c r="F207" s="8" t="s">
        <v>318</v>
      </c>
      <c r="G207" s="9" t="s">
        <v>6</v>
      </c>
      <c r="H207" s="53">
        <v>3</v>
      </c>
      <c r="I207" s="49">
        <v>6</v>
      </c>
      <c r="J207" s="54">
        <v>9</v>
      </c>
      <c r="K207" s="50">
        <v>42711</v>
      </c>
      <c r="L207" s="1"/>
    </row>
    <row r="208" spans="1:12" s="7" customFormat="1" ht="21" customHeight="1">
      <c r="A208" s="31">
        <v>205</v>
      </c>
      <c r="B208" s="40">
        <v>41185</v>
      </c>
      <c r="C208" s="41" t="s">
        <v>559</v>
      </c>
      <c r="D208" s="41" t="s">
        <v>557</v>
      </c>
      <c r="E208" s="36" t="s">
        <v>558</v>
      </c>
      <c r="F208" s="8" t="s">
        <v>225</v>
      </c>
      <c r="G208" s="43" t="s">
        <v>19</v>
      </c>
      <c r="H208" s="53">
        <v>1.2</v>
      </c>
      <c r="I208" s="49" t="s">
        <v>41</v>
      </c>
      <c r="J208" s="54">
        <v>1.2</v>
      </c>
      <c r="K208" s="50">
        <v>42711</v>
      </c>
      <c r="L208" s="1"/>
    </row>
    <row r="209" spans="1:12" s="7" customFormat="1" ht="21" customHeight="1">
      <c r="A209" s="31">
        <v>206</v>
      </c>
      <c r="B209" s="40">
        <v>39597</v>
      </c>
      <c r="C209" s="41" t="s">
        <v>337</v>
      </c>
      <c r="D209" s="41" t="s">
        <v>335</v>
      </c>
      <c r="E209" s="36" t="s">
        <v>336</v>
      </c>
      <c r="F209" s="8" t="s">
        <v>117</v>
      </c>
      <c r="G209" s="9" t="s">
        <v>6</v>
      </c>
      <c r="H209" s="52">
        <v>2.7083300000000001</v>
      </c>
      <c r="I209" s="49">
        <v>5</v>
      </c>
      <c r="J209" s="48">
        <v>13.542</v>
      </c>
      <c r="K209" s="50">
        <v>42711</v>
      </c>
      <c r="L209" s="1"/>
    </row>
    <row r="210" spans="1:12" s="7" customFormat="1" ht="21" customHeight="1">
      <c r="A210" s="31">
        <v>207</v>
      </c>
      <c r="B210" s="40">
        <v>42320</v>
      </c>
      <c r="C210" s="41" t="s">
        <v>445</v>
      </c>
      <c r="D210" s="41" t="s">
        <v>446</v>
      </c>
      <c r="E210" s="36" t="s">
        <v>447</v>
      </c>
      <c r="F210" s="8" t="s">
        <v>152</v>
      </c>
      <c r="G210" s="9" t="s">
        <v>6</v>
      </c>
      <c r="H210" s="53">
        <v>2.5</v>
      </c>
      <c r="I210" s="49">
        <v>4</v>
      </c>
      <c r="J210" s="54">
        <v>10</v>
      </c>
      <c r="K210" s="50">
        <v>42711</v>
      </c>
      <c r="L210" s="1"/>
    </row>
    <row r="211" spans="1:12" s="7" customFormat="1" ht="21" customHeight="1">
      <c r="A211" s="31">
        <v>208</v>
      </c>
      <c r="B211" s="40">
        <v>40793</v>
      </c>
      <c r="C211" s="41" t="s">
        <v>396</v>
      </c>
      <c r="D211" s="41" t="s">
        <v>391</v>
      </c>
      <c r="E211" s="36" t="s">
        <v>48</v>
      </c>
      <c r="F211" s="8" t="s">
        <v>49</v>
      </c>
      <c r="G211" s="43" t="s">
        <v>6</v>
      </c>
      <c r="H211" s="53">
        <v>3.3</v>
      </c>
      <c r="I211" s="49">
        <v>7</v>
      </c>
      <c r="J211" s="54">
        <v>23.1</v>
      </c>
      <c r="K211" s="50">
        <v>42711</v>
      </c>
      <c r="L211" s="1"/>
    </row>
    <row r="212" spans="1:12" s="7" customFormat="1" ht="21" customHeight="1">
      <c r="A212" s="31">
        <v>209</v>
      </c>
      <c r="B212" s="40">
        <v>40842</v>
      </c>
      <c r="C212" s="41" t="s">
        <v>361</v>
      </c>
      <c r="D212" s="41" t="s">
        <v>362</v>
      </c>
      <c r="E212" s="36" t="s">
        <v>363</v>
      </c>
      <c r="F212" s="8" t="s">
        <v>64</v>
      </c>
      <c r="G212" s="9" t="s">
        <v>5</v>
      </c>
      <c r="H212" s="53" t="s">
        <v>364</v>
      </c>
      <c r="I212" s="49">
        <v>0</v>
      </c>
      <c r="J212" s="48">
        <v>3.2370000000000001</v>
      </c>
      <c r="K212" s="50">
        <v>42711</v>
      </c>
      <c r="L212" s="1"/>
    </row>
    <row r="213" spans="1:12" s="7" customFormat="1" ht="21" customHeight="1">
      <c r="A213" s="31">
        <v>210</v>
      </c>
      <c r="B213" s="40">
        <v>40815</v>
      </c>
      <c r="C213" s="41" t="s">
        <v>454</v>
      </c>
      <c r="D213" s="41" t="s">
        <v>205</v>
      </c>
      <c r="E213" s="36" t="s">
        <v>455</v>
      </c>
      <c r="F213" s="8" t="s">
        <v>426</v>
      </c>
      <c r="G213" s="9" t="s">
        <v>6</v>
      </c>
      <c r="H213" s="53">
        <v>2.8</v>
      </c>
      <c r="I213" s="49">
        <v>6</v>
      </c>
      <c r="J213" s="54">
        <v>16.8</v>
      </c>
      <c r="K213" s="50">
        <v>42712</v>
      </c>
      <c r="L213" s="1"/>
    </row>
    <row r="214" spans="1:12" s="7" customFormat="1" ht="21" customHeight="1">
      <c r="A214" s="31">
        <v>211</v>
      </c>
      <c r="B214" s="40">
        <v>39597</v>
      </c>
      <c r="C214" s="41" t="s">
        <v>461</v>
      </c>
      <c r="D214" s="41" t="s">
        <v>462</v>
      </c>
      <c r="E214" s="36" t="s">
        <v>231</v>
      </c>
      <c r="F214" s="8" t="s">
        <v>117</v>
      </c>
      <c r="G214" s="43" t="s">
        <v>6</v>
      </c>
      <c r="H214" s="53">
        <v>2.5</v>
      </c>
      <c r="I214" s="49">
        <v>3</v>
      </c>
      <c r="J214" s="54">
        <v>7.5</v>
      </c>
      <c r="K214" s="50">
        <v>42712</v>
      </c>
      <c r="L214" s="1"/>
    </row>
    <row r="215" spans="1:12" s="7" customFormat="1" ht="21" customHeight="1">
      <c r="A215" s="31">
        <v>212</v>
      </c>
      <c r="B215" s="40">
        <v>39176</v>
      </c>
      <c r="C215" s="41" t="s">
        <v>573</v>
      </c>
      <c r="D215" s="41" t="s">
        <v>574</v>
      </c>
      <c r="E215" s="36" t="s">
        <v>575</v>
      </c>
      <c r="F215" s="8" t="s">
        <v>117</v>
      </c>
      <c r="G215" s="43" t="s">
        <v>6</v>
      </c>
      <c r="H215" s="53">
        <v>2</v>
      </c>
      <c r="I215" s="49">
        <v>2</v>
      </c>
      <c r="J215" s="54">
        <v>4</v>
      </c>
      <c r="K215" s="50">
        <v>42712</v>
      </c>
      <c r="L215" s="1"/>
    </row>
    <row r="216" spans="1:12" s="7" customFormat="1" ht="21" customHeight="1">
      <c r="A216" s="31">
        <v>213</v>
      </c>
      <c r="B216" s="40">
        <v>40822</v>
      </c>
      <c r="C216" s="41" t="s">
        <v>570</v>
      </c>
      <c r="D216" s="41" t="s">
        <v>571</v>
      </c>
      <c r="E216" s="36" t="s">
        <v>572</v>
      </c>
      <c r="F216" s="8" t="s">
        <v>301</v>
      </c>
      <c r="G216" s="43" t="s">
        <v>21</v>
      </c>
      <c r="H216" s="42">
        <v>1.415</v>
      </c>
      <c r="I216" s="49" t="s">
        <v>41</v>
      </c>
      <c r="J216" s="42">
        <v>1.415</v>
      </c>
      <c r="K216" s="50">
        <v>42713</v>
      </c>
      <c r="L216" s="1"/>
    </row>
    <row r="217" spans="1:12" s="7" customFormat="1" ht="21" customHeight="1">
      <c r="A217" s="31">
        <v>214</v>
      </c>
      <c r="B217" s="40">
        <v>39532</v>
      </c>
      <c r="C217" s="41" t="s">
        <v>416</v>
      </c>
      <c r="D217" s="41" t="s">
        <v>417</v>
      </c>
      <c r="E217" s="36" t="s">
        <v>418</v>
      </c>
      <c r="F217" s="8" t="s">
        <v>147</v>
      </c>
      <c r="G217" s="43" t="s">
        <v>6</v>
      </c>
      <c r="H217" s="53">
        <v>2.4</v>
      </c>
      <c r="I217" s="49">
        <v>3</v>
      </c>
      <c r="J217" s="54">
        <v>7.2</v>
      </c>
      <c r="K217" s="50">
        <v>42713</v>
      </c>
      <c r="L217" s="1"/>
    </row>
    <row r="218" spans="1:12" s="7" customFormat="1" ht="21" customHeight="1">
      <c r="A218" s="31">
        <v>215</v>
      </c>
      <c r="B218" s="40">
        <v>39597</v>
      </c>
      <c r="C218" s="41" t="s">
        <v>500</v>
      </c>
      <c r="D218" s="41" t="s">
        <v>311</v>
      </c>
      <c r="E218" s="36" t="s">
        <v>501</v>
      </c>
      <c r="F218" s="8" t="s">
        <v>117</v>
      </c>
      <c r="G218" s="43" t="s">
        <v>6</v>
      </c>
      <c r="H218" s="53">
        <v>2.2999999999999998</v>
      </c>
      <c r="I218" s="49">
        <v>5</v>
      </c>
      <c r="J218" s="54">
        <v>11.5</v>
      </c>
      <c r="K218" s="50">
        <v>42713</v>
      </c>
      <c r="L218" s="1"/>
    </row>
    <row r="219" spans="1:12" s="7" customFormat="1" ht="21" customHeight="1">
      <c r="A219" s="31">
        <v>216</v>
      </c>
      <c r="B219" s="40">
        <v>41746</v>
      </c>
      <c r="C219" s="41" t="s">
        <v>579</v>
      </c>
      <c r="D219" s="41" t="s">
        <v>576</v>
      </c>
      <c r="E219" s="36" t="s">
        <v>577</v>
      </c>
      <c r="F219" s="8" t="s">
        <v>578</v>
      </c>
      <c r="G219" s="43" t="s">
        <v>28</v>
      </c>
      <c r="H219" s="53">
        <v>1.2</v>
      </c>
      <c r="I219" s="49" t="s">
        <v>41</v>
      </c>
      <c r="J219" s="48">
        <v>-0.16500000000000001</v>
      </c>
      <c r="K219" s="50">
        <v>42719</v>
      </c>
      <c r="L219" s="1"/>
    </row>
    <row r="220" spans="1:12" s="7" customFormat="1" ht="21" customHeight="1">
      <c r="A220" s="31">
        <v>217</v>
      </c>
      <c r="B220" s="40" t="s">
        <v>597</v>
      </c>
      <c r="C220" s="41" t="s">
        <v>598</v>
      </c>
      <c r="D220" s="41" t="s">
        <v>599</v>
      </c>
      <c r="E220" s="36" t="s">
        <v>600</v>
      </c>
      <c r="F220" s="8" t="s">
        <v>36</v>
      </c>
      <c r="G220" s="43" t="s">
        <v>6</v>
      </c>
      <c r="H220" s="53">
        <v>2.2999999999999998</v>
      </c>
      <c r="I220" s="49">
        <v>0</v>
      </c>
      <c r="J220" s="54">
        <v>3</v>
      </c>
      <c r="K220" s="50">
        <v>42719</v>
      </c>
      <c r="L220" s="1"/>
    </row>
    <row r="221" spans="1:12" s="7" customFormat="1" ht="21" customHeight="1">
      <c r="A221" s="31">
        <v>218</v>
      </c>
      <c r="B221" s="40">
        <v>40729</v>
      </c>
      <c r="C221" s="41" t="s">
        <v>244</v>
      </c>
      <c r="D221" s="41" t="s">
        <v>241</v>
      </c>
      <c r="E221" s="36" t="s">
        <v>242</v>
      </c>
      <c r="F221" s="8" t="s">
        <v>243</v>
      </c>
      <c r="G221" s="9" t="s">
        <v>6</v>
      </c>
      <c r="H221" s="53">
        <v>1.5</v>
      </c>
      <c r="I221" s="49">
        <v>7</v>
      </c>
      <c r="J221" s="54">
        <v>10.5</v>
      </c>
      <c r="K221" s="50">
        <v>42719</v>
      </c>
      <c r="L221" s="1"/>
    </row>
    <row r="222" spans="1:12" s="7" customFormat="1" ht="21" customHeight="1">
      <c r="A222" s="31">
        <v>219</v>
      </c>
      <c r="B222" s="40">
        <v>37994</v>
      </c>
      <c r="C222" s="41" t="s">
        <v>601</v>
      </c>
      <c r="D222" s="41" t="s">
        <v>602</v>
      </c>
      <c r="E222" s="36" t="s">
        <v>603</v>
      </c>
      <c r="F222" s="8" t="s">
        <v>29</v>
      </c>
      <c r="G222" s="43" t="s">
        <v>6</v>
      </c>
      <c r="H222" s="53">
        <v>3.3</v>
      </c>
      <c r="I222" s="49">
        <v>5</v>
      </c>
      <c r="J222" s="54">
        <v>16.5</v>
      </c>
      <c r="K222" s="50">
        <v>42720</v>
      </c>
      <c r="L222" s="1"/>
    </row>
    <row r="223" spans="1:12" s="7" customFormat="1" ht="21" customHeight="1">
      <c r="A223" s="31">
        <v>220</v>
      </c>
      <c r="B223" s="40">
        <v>42537</v>
      </c>
      <c r="C223" s="41" t="s">
        <v>580</v>
      </c>
      <c r="D223" s="41" t="s">
        <v>581</v>
      </c>
      <c r="E223" s="36" t="s">
        <v>582</v>
      </c>
      <c r="F223" s="8" t="s">
        <v>49</v>
      </c>
      <c r="G223" s="43" t="s">
        <v>28</v>
      </c>
      <c r="H223" s="42">
        <v>1.286</v>
      </c>
      <c r="I223" s="49" t="s">
        <v>41</v>
      </c>
      <c r="J223" s="42">
        <v>1.286</v>
      </c>
      <c r="K223" s="50">
        <v>42720</v>
      </c>
      <c r="L223" s="1"/>
    </row>
    <row r="224" spans="1:12" s="7" customFormat="1" ht="21" customHeight="1">
      <c r="A224" s="31">
        <v>221</v>
      </c>
      <c r="B224" s="40" t="s">
        <v>313</v>
      </c>
      <c r="C224" s="41" t="s">
        <v>541</v>
      </c>
      <c r="D224" s="41" t="s">
        <v>540</v>
      </c>
      <c r="E224" s="36" t="s">
        <v>542</v>
      </c>
      <c r="F224" s="8" t="s">
        <v>36</v>
      </c>
      <c r="G224" s="43" t="s">
        <v>6</v>
      </c>
      <c r="H224" s="53">
        <v>3</v>
      </c>
      <c r="I224" s="49">
        <v>3</v>
      </c>
      <c r="J224" s="53">
        <v>9</v>
      </c>
      <c r="K224" s="50">
        <v>42720</v>
      </c>
      <c r="L224" s="1"/>
    </row>
    <row r="225" spans="1:12" s="7" customFormat="1" ht="21" customHeight="1">
      <c r="A225" s="31">
        <v>222</v>
      </c>
      <c r="B225" s="40">
        <v>42467</v>
      </c>
      <c r="C225" s="41" t="s">
        <v>594</v>
      </c>
      <c r="D225" s="41" t="s">
        <v>595</v>
      </c>
      <c r="E225" s="36" t="s">
        <v>596</v>
      </c>
      <c r="F225" s="8" t="s">
        <v>125</v>
      </c>
      <c r="G225" s="43" t="s">
        <v>28</v>
      </c>
      <c r="H225" s="53">
        <v>2</v>
      </c>
      <c r="I225" s="49" t="s">
        <v>41</v>
      </c>
      <c r="J225" s="53">
        <v>2</v>
      </c>
      <c r="K225" s="50">
        <v>42720</v>
      </c>
      <c r="L225" s="1"/>
    </row>
    <row r="226" spans="1:12" s="7" customFormat="1" ht="21" customHeight="1">
      <c r="A226" s="31">
        <v>223</v>
      </c>
      <c r="B226" s="40">
        <v>41746</v>
      </c>
      <c r="C226" s="41" t="s">
        <v>586</v>
      </c>
      <c r="D226" s="41" t="s">
        <v>585</v>
      </c>
      <c r="E226" s="36" t="s">
        <v>583</v>
      </c>
      <c r="F226" s="8" t="s">
        <v>584</v>
      </c>
      <c r="G226" s="43" t="s">
        <v>28</v>
      </c>
      <c r="H226" s="53">
        <v>4.3</v>
      </c>
      <c r="I226" s="49" t="s">
        <v>41</v>
      </c>
      <c r="J226" s="54">
        <v>2.2999999999999998</v>
      </c>
      <c r="K226" s="50">
        <v>42721</v>
      </c>
      <c r="L226" s="1"/>
    </row>
    <row r="227" spans="1:12" s="7" customFormat="1" ht="21" customHeight="1">
      <c r="A227" s="31">
        <v>224</v>
      </c>
      <c r="B227" s="40">
        <v>39190</v>
      </c>
      <c r="C227" s="41" t="s">
        <v>587</v>
      </c>
      <c r="D227" s="41" t="s">
        <v>588</v>
      </c>
      <c r="E227" s="36" t="s">
        <v>589</v>
      </c>
      <c r="F227" s="8" t="s">
        <v>147</v>
      </c>
      <c r="G227" s="43" t="s">
        <v>6</v>
      </c>
      <c r="H227" s="53">
        <v>2.2999999999999998</v>
      </c>
      <c r="I227" s="49">
        <v>3</v>
      </c>
      <c r="J227" s="54">
        <v>9.1999999999999993</v>
      </c>
      <c r="K227" s="50">
        <v>42722</v>
      </c>
      <c r="L227" s="1"/>
    </row>
    <row r="228" spans="1:12" s="7" customFormat="1" ht="21" customHeight="1">
      <c r="A228" s="31">
        <v>225</v>
      </c>
      <c r="B228" s="40" t="s">
        <v>590</v>
      </c>
      <c r="C228" s="41" t="s">
        <v>591</v>
      </c>
      <c r="D228" s="41" t="s">
        <v>593</v>
      </c>
      <c r="E228" s="36" t="s">
        <v>592</v>
      </c>
      <c r="F228" s="8" t="s">
        <v>432</v>
      </c>
      <c r="G228" s="9" t="s">
        <v>5</v>
      </c>
      <c r="H228" s="42">
        <v>5.3250000000000002</v>
      </c>
      <c r="I228" s="49">
        <v>0</v>
      </c>
      <c r="J228" s="48">
        <v>0.32500000000000001</v>
      </c>
      <c r="K228" s="50">
        <v>42722</v>
      </c>
      <c r="L228" s="1"/>
    </row>
    <row r="229" spans="1:12" s="7" customFormat="1" ht="21" customHeight="1">
      <c r="A229" s="31">
        <v>226</v>
      </c>
      <c r="B229" s="40">
        <v>42887</v>
      </c>
      <c r="C229" s="41" t="s">
        <v>618</v>
      </c>
      <c r="D229" s="41" t="s">
        <v>619</v>
      </c>
      <c r="E229" s="36" t="s">
        <v>620</v>
      </c>
      <c r="F229" s="8" t="s">
        <v>360</v>
      </c>
      <c r="G229" s="9" t="s">
        <v>5</v>
      </c>
      <c r="H229" s="53">
        <v>20.45</v>
      </c>
      <c r="I229" s="49">
        <v>1</v>
      </c>
      <c r="J229" s="48">
        <v>20.45</v>
      </c>
      <c r="K229" s="50">
        <v>42725</v>
      </c>
      <c r="L229" s="1"/>
    </row>
    <row r="230" spans="1:12" s="7" customFormat="1" ht="21" customHeight="1">
      <c r="A230" s="31">
        <v>227</v>
      </c>
      <c r="B230" s="40">
        <v>42664</v>
      </c>
      <c r="C230" s="41" t="s">
        <v>531</v>
      </c>
      <c r="D230" s="41" t="s">
        <v>529</v>
      </c>
      <c r="E230" s="36" t="s">
        <v>530</v>
      </c>
      <c r="F230" s="8" t="s">
        <v>225</v>
      </c>
      <c r="G230" s="9" t="s">
        <v>22</v>
      </c>
      <c r="H230" s="42" t="s">
        <v>532</v>
      </c>
      <c r="I230" s="49">
        <v>0</v>
      </c>
      <c r="J230" s="54">
        <v>22.8</v>
      </c>
      <c r="K230" s="50">
        <v>42726</v>
      </c>
      <c r="L230" s="1"/>
    </row>
    <row r="231" spans="1:12" s="7" customFormat="1" ht="21" customHeight="1">
      <c r="A231" s="31">
        <v>228</v>
      </c>
      <c r="B231" s="40">
        <v>39961</v>
      </c>
      <c r="C231" s="41" t="s">
        <v>504</v>
      </c>
      <c r="D231" s="41" t="s">
        <v>505</v>
      </c>
      <c r="E231" s="36" t="s">
        <v>506</v>
      </c>
      <c r="F231" s="8" t="s">
        <v>507</v>
      </c>
      <c r="G231" s="43" t="s">
        <v>5</v>
      </c>
      <c r="H231" s="42" t="s">
        <v>604</v>
      </c>
      <c r="I231" s="49">
        <v>1</v>
      </c>
      <c r="J231" s="48">
        <v>6.75</v>
      </c>
      <c r="K231" s="50">
        <v>42727</v>
      </c>
      <c r="L231" s="1"/>
    </row>
    <row r="232" spans="1:12" s="7" customFormat="1" ht="21" customHeight="1">
      <c r="A232" s="31">
        <v>229</v>
      </c>
      <c r="B232" s="40">
        <v>40815</v>
      </c>
      <c r="C232" s="41" t="s">
        <v>454</v>
      </c>
      <c r="D232" s="41" t="s">
        <v>205</v>
      </c>
      <c r="E232" s="36" t="s">
        <v>455</v>
      </c>
      <c r="F232" s="8" t="s">
        <v>426</v>
      </c>
      <c r="G232" s="9" t="s">
        <v>6</v>
      </c>
      <c r="H232" s="53">
        <v>2.8</v>
      </c>
      <c r="I232" s="49">
        <v>4</v>
      </c>
      <c r="J232" s="48">
        <v>11.2</v>
      </c>
      <c r="K232" s="50">
        <v>42727</v>
      </c>
      <c r="L232" s="1"/>
    </row>
    <row r="233" spans="1:12" s="7" customFormat="1" ht="21" customHeight="1">
      <c r="A233" s="31">
        <v>230</v>
      </c>
      <c r="B233" s="40">
        <v>42305</v>
      </c>
      <c r="C233" s="41" t="s">
        <v>497</v>
      </c>
      <c r="D233" s="41" t="s">
        <v>498</v>
      </c>
      <c r="E233" s="36" t="s">
        <v>499</v>
      </c>
      <c r="F233" s="8" t="s">
        <v>36</v>
      </c>
      <c r="G233" s="43" t="s">
        <v>6</v>
      </c>
      <c r="H233" s="53">
        <v>2.85</v>
      </c>
      <c r="I233" s="49">
        <v>6</v>
      </c>
      <c r="J233" s="48">
        <v>17.100000000000001</v>
      </c>
      <c r="K233" s="50">
        <v>42727</v>
      </c>
      <c r="L233" s="1"/>
    </row>
    <row r="234" spans="1:12" s="7" customFormat="1" ht="21" customHeight="1">
      <c r="A234" s="31">
        <v>231</v>
      </c>
      <c r="B234" s="40">
        <v>40793</v>
      </c>
      <c r="C234" s="41" t="s">
        <v>396</v>
      </c>
      <c r="D234" s="41" t="s">
        <v>391</v>
      </c>
      <c r="E234" s="36" t="s">
        <v>48</v>
      </c>
      <c r="F234" s="8" t="s">
        <v>49</v>
      </c>
      <c r="G234" s="43" t="s">
        <v>6</v>
      </c>
      <c r="H234" s="53">
        <v>3.3</v>
      </c>
      <c r="I234" s="49">
        <v>7</v>
      </c>
      <c r="J234" s="54">
        <v>23.1</v>
      </c>
      <c r="K234" s="50">
        <v>42728</v>
      </c>
      <c r="L234" s="1"/>
    </row>
    <row r="235" spans="1:12" s="7" customFormat="1" ht="21" customHeight="1">
      <c r="A235" s="31">
        <v>232</v>
      </c>
      <c r="B235" s="40">
        <v>40661</v>
      </c>
      <c r="C235" s="41" t="s">
        <v>608</v>
      </c>
      <c r="D235" s="41" t="s">
        <v>609</v>
      </c>
      <c r="E235" s="36" t="s">
        <v>610</v>
      </c>
      <c r="F235" s="8" t="s">
        <v>326</v>
      </c>
      <c r="G235" s="43" t="s">
        <v>5</v>
      </c>
      <c r="H235" s="53" t="s">
        <v>611</v>
      </c>
      <c r="I235" s="49">
        <v>3</v>
      </c>
      <c r="J235" s="48">
        <v>5.7830000000000004</v>
      </c>
      <c r="K235" s="50">
        <v>42731</v>
      </c>
      <c r="L235" s="1"/>
    </row>
    <row r="236" spans="1:12" s="7" customFormat="1" ht="21" customHeight="1">
      <c r="A236" s="31">
        <v>233</v>
      </c>
      <c r="B236" s="40">
        <v>41606</v>
      </c>
      <c r="C236" s="41" t="s">
        <v>352</v>
      </c>
      <c r="D236" s="41" t="s">
        <v>353</v>
      </c>
      <c r="E236" s="36" t="s">
        <v>376</v>
      </c>
      <c r="F236" s="8" t="s">
        <v>377</v>
      </c>
      <c r="G236" s="9" t="s">
        <v>6</v>
      </c>
      <c r="H236" s="53">
        <v>2</v>
      </c>
      <c r="I236" s="49">
        <v>1</v>
      </c>
      <c r="J236" s="54">
        <v>0</v>
      </c>
      <c r="K236" s="50">
        <v>42732</v>
      </c>
      <c r="L236" s="1"/>
    </row>
    <row r="237" spans="1:12" s="7" customFormat="1" ht="21" customHeight="1">
      <c r="A237" s="31">
        <v>234</v>
      </c>
      <c r="B237" s="40">
        <v>39758</v>
      </c>
      <c r="C237" s="41" t="s">
        <v>607</v>
      </c>
      <c r="D237" s="41" t="s">
        <v>323</v>
      </c>
      <c r="E237" s="36" t="s">
        <v>605</v>
      </c>
      <c r="F237" s="8" t="s">
        <v>606</v>
      </c>
      <c r="G237" s="9" t="s">
        <v>5</v>
      </c>
      <c r="H237" s="53">
        <v>2.4</v>
      </c>
      <c r="I237" s="49">
        <v>2</v>
      </c>
      <c r="J237" s="54">
        <v>4.8</v>
      </c>
      <c r="K237" s="50">
        <v>42733</v>
      </c>
      <c r="L237" s="1"/>
    </row>
    <row r="238" spans="1:12" s="7" customFormat="1" ht="21" customHeight="1">
      <c r="A238" s="31">
        <v>235</v>
      </c>
      <c r="B238" s="40">
        <v>39065</v>
      </c>
      <c r="C238" s="41" t="s">
        <v>614</v>
      </c>
      <c r="D238" s="41" t="s">
        <v>616</v>
      </c>
      <c r="E238" s="36" t="s">
        <v>615</v>
      </c>
      <c r="F238" s="8" t="s">
        <v>71</v>
      </c>
      <c r="G238" s="9" t="s">
        <v>5</v>
      </c>
      <c r="H238" s="53">
        <v>61.1</v>
      </c>
      <c r="I238" s="49">
        <v>2</v>
      </c>
      <c r="J238" s="54">
        <v>122.2</v>
      </c>
      <c r="K238" s="50">
        <v>42733</v>
      </c>
      <c r="L238" s="1"/>
    </row>
    <row r="239" spans="1:12" s="7" customFormat="1" ht="21" customHeight="1">
      <c r="A239" s="31">
        <v>236</v>
      </c>
      <c r="B239" s="40">
        <v>37994</v>
      </c>
      <c r="C239" s="41" t="s">
        <v>601</v>
      </c>
      <c r="D239" s="41" t="s">
        <v>602</v>
      </c>
      <c r="E239" s="36" t="s">
        <v>603</v>
      </c>
      <c r="F239" s="8" t="s">
        <v>29</v>
      </c>
      <c r="G239" s="43" t="s">
        <v>6</v>
      </c>
      <c r="H239" s="53">
        <v>3.3</v>
      </c>
      <c r="I239" s="49">
        <v>5</v>
      </c>
      <c r="J239" s="54">
        <v>16.5</v>
      </c>
      <c r="K239" s="50">
        <v>42733</v>
      </c>
      <c r="L239" s="1"/>
    </row>
    <row r="240" spans="1:12" s="7" customFormat="1" ht="21" customHeight="1">
      <c r="A240" s="31">
        <v>237</v>
      </c>
      <c r="B240" s="40">
        <v>41317</v>
      </c>
      <c r="C240" s="41" t="s">
        <v>612</v>
      </c>
      <c r="D240" s="41" t="s">
        <v>613</v>
      </c>
      <c r="E240" s="36" t="s">
        <v>316</v>
      </c>
      <c r="F240" s="8" t="s">
        <v>117</v>
      </c>
      <c r="G240" s="9" t="s">
        <v>6</v>
      </c>
      <c r="H240" s="53">
        <v>2.4</v>
      </c>
      <c r="I240" s="49">
        <v>4</v>
      </c>
      <c r="J240" s="54">
        <v>9.6</v>
      </c>
      <c r="K240" s="50">
        <v>42734</v>
      </c>
      <c r="L240" s="1"/>
    </row>
    <row r="241" spans="1:12" s="7" customFormat="1" ht="21" customHeight="1">
      <c r="A241" s="31">
        <v>238</v>
      </c>
      <c r="B241" s="40">
        <v>40618</v>
      </c>
      <c r="C241" s="41" t="s">
        <v>563</v>
      </c>
      <c r="D241" s="41" t="s">
        <v>564</v>
      </c>
      <c r="E241" s="36" t="s">
        <v>565</v>
      </c>
      <c r="F241" s="8" t="s">
        <v>331</v>
      </c>
      <c r="G241" s="43" t="s">
        <v>6</v>
      </c>
      <c r="H241" s="42">
        <v>1.8580000000000001</v>
      </c>
      <c r="I241" s="49">
        <v>4</v>
      </c>
      <c r="J241" s="48">
        <v>7.4320000000000004</v>
      </c>
      <c r="K241" s="50">
        <v>42734</v>
      </c>
      <c r="L241" s="1"/>
    </row>
    <row r="242" spans="1:12" s="7" customFormat="1" ht="21" customHeight="1">
      <c r="A242" s="31">
        <v>239</v>
      </c>
      <c r="B242" s="40">
        <v>42656</v>
      </c>
      <c r="C242" s="41" t="s">
        <v>533</v>
      </c>
      <c r="D242" s="41" t="s">
        <v>534</v>
      </c>
      <c r="E242" s="36" t="s">
        <v>535</v>
      </c>
      <c r="F242" s="8" t="s">
        <v>225</v>
      </c>
      <c r="G242" s="9" t="s">
        <v>22</v>
      </c>
      <c r="H242" s="53">
        <v>24</v>
      </c>
      <c r="I242" s="49">
        <v>0</v>
      </c>
      <c r="J242" s="54">
        <v>23</v>
      </c>
      <c r="K242" s="50">
        <v>42735</v>
      </c>
      <c r="L242" s="1"/>
    </row>
    <row r="243" spans="1:12" s="7" customFormat="1" ht="21" customHeight="1">
      <c r="A243" s="31">
        <v>240</v>
      </c>
      <c r="B243" s="40">
        <v>39597</v>
      </c>
      <c r="C243" s="41" t="s">
        <v>500</v>
      </c>
      <c r="D243" s="41" t="s">
        <v>311</v>
      </c>
      <c r="E243" s="36" t="s">
        <v>501</v>
      </c>
      <c r="F243" s="8" t="s">
        <v>117</v>
      </c>
      <c r="G243" s="43" t="s">
        <v>6</v>
      </c>
      <c r="H243" s="53">
        <v>2.2999999999999998</v>
      </c>
      <c r="I243" s="49">
        <v>3</v>
      </c>
      <c r="J243" s="54">
        <v>6.9</v>
      </c>
      <c r="K243" s="50">
        <v>42735</v>
      </c>
      <c r="L243" s="1"/>
    </row>
    <row r="244" spans="1:12" s="7" customFormat="1" ht="66">
      <c r="A244" s="4"/>
      <c r="B244" s="4"/>
      <c r="C244" s="4"/>
      <c r="D244" s="34"/>
      <c r="E244" s="30"/>
      <c r="F244" s="30"/>
      <c r="G244" s="31"/>
      <c r="H244" s="32"/>
      <c r="I244" s="37" t="s">
        <v>17</v>
      </c>
      <c r="J244" s="45">
        <f>SUM(J4:J243)</f>
        <v>5919.0983300000034</v>
      </c>
      <c r="K244" s="6"/>
    </row>
    <row r="245" spans="1:12" ht="34.5" customHeight="1">
      <c r="A245" s="38" t="s">
        <v>18</v>
      </c>
      <c r="B245" s="38"/>
      <c r="C245" s="38"/>
    </row>
    <row r="246" spans="1:12" ht="34.5" customHeight="1">
      <c r="A246" s="38"/>
      <c r="B246" s="38"/>
      <c r="C246" s="38"/>
    </row>
    <row r="247" spans="1:12" s="17" customFormat="1" ht="34.5" customHeight="1">
      <c r="A247" s="11"/>
      <c r="B247" s="11"/>
      <c r="C247" s="11"/>
      <c r="D247" s="12"/>
      <c r="E247" s="13"/>
      <c r="F247" s="14" t="s">
        <v>16</v>
      </c>
      <c r="G247" s="15" t="s">
        <v>7</v>
      </c>
      <c r="H247" s="15" t="s">
        <v>8</v>
      </c>
      <c r="I247" s="16"/>
      <c r="J247" s="13"/>
    </row>
    <row r="248" spans="1:12" s="17" customFormat="1" ht="13.2" customHeight="1">
      <c r="A248" s="11"/>
      <c r="B248" s="11"/>
      <c r="C248" s="11"/>
      <c r="D248" s="12"/>
      <c r="E248" s="13"/>
      <c r="F248" s="21" t="s">
        <v>20</v>
      </c>
      <c r="G248" s="22">
        <f>SUMIF(G4:G244,F248,J4:J244)</f>
        <v>39.6</v>
      </c>
      <c r="H248" s="19">
        <f>COUNTIF(G4:G244,F248)</f>
        <v>2</v>
      </c>
      <c r="I248" s="16"/>
      <c r="J248" s="16"/>
    </row>
    <row r="249" spans="1:12">
      <c r="F249" s="21" t="s">
        <v>9</v>
      </c>
      <c r="G249" s="22">
        <f>SUMIF(G4:G244,"=DG",J4:J244)</f>
        <v>1656.4389999999999</v>
      </c>
      <c r="H249" s="19">
        <f>COUNTIF(G4:G244,"DG")</f>
        <v>25</v>
      </c>
      <c r="I249" s="23"/>
      <c r="J249" s="18"/>
    </row>
    <row r="250" spans="1:12">
      <c r="F250" s="21" t="s">
        <v>423</v>
      </c>
      <c r="G250" s="22">
        <f>SUMIF(G4:G244,"=DG/FO",J4:J244)</f>
        <v>35</v>
      </c>
      <c r="H250" s="19">
        <f>COUNTIF(G4:G244,"DG/FO")</f>
        <v>1</v>
      </c>
      <c r="I250" s="23"/>
      <c r="J250" s="18"/>
    </row>
    <row r="251" spans="1:12">
      <c r="F251" s="39" t="s">
        <v>21</v>
      </c>
      <c r="G251" s="22">
        <f>SUMIF(G4:G244,"=BİYOKÜTLE (ÇÖP GAZI)",J4:J244)</f>
        <v>28.745000000000001</v>
      </c>
      <c r="H251" s="19">
        <f>COUNTIF(G4:G244,"BİYOKÜTLE (ÇÖP GAZI)")</f>
        <v>11</v>
      </c>
      <c r="I251" s="23"/>
      <c r="J251" s="18"/>
    </row>
    <row r="252" spans="1:12">
      <c r="F252" s="39" t="s">
        <v>332</v>
      </c>
      <c r="G252" s="22">
        <f>SUMIF(G4:G244,"=BİYOKÜTLE (HAYVANSAL ATIK)",J4:J244)</f>
        <v>1.2</v>
      </c>
      <c r="H252" s="19">
        <f>COUNTIF(G4:G244,"=BİYOKÜTLE (HAYVANSAL ATIK)")</f>
        <v>1</v>
      </c>
      <c r="I252" s="23"/>
      <c r="J252" s="18"/>
    </row>
    <row r="253" spans="1:12">
      <c r="F253" s="39" t="s">
        <v>492</v>
      </c>
      <c r="G253" s="22">
        <f>SUMIF(G4:G244,"=BİYOKÜTLE (ORMAN ATIĞI)",J4:J244)</f>
        <v>30</v>
      </c>
      <c r="H253" s="19">
        <f>COUNTIF(G4:G244,"=BİYOKÜTLE (ORMAN ATIĞI)")</f>
        <v>1</v>
      </c>
      <c r="I253" s="23"/>
      <c r="J253" s="18"/>
    </row>
    <row r="254" spans="1:12">
      <c r="F254" s="21" t="s">
        <v>19</v>
      </c>
      <c r="G254" s="22">
        <f>SUMIF(G4:G244,"=BİYOKÜTLE",J4:J244)</f>
        <v>23.135999999999999</v>
      </c>
      <c r="H254" s="19">
        <f>COUNTIF(G4:G244,"BİYOKÜTLE")</f>
        <v>6</v>
      </c>
      <c r="I254" s="23"/>
      <c r="J254" s="18"/>
    </row>
    <row r="255" spans="1:12">
      <c r="F255" s="21" t="s">
        <v>433</v>
      </c>
      <c r="G255" s="22">
        <f>SUMIF(G4:G244,"=GES",J4:J244)</f>
        <v>12.9</v>
      </c>
      <c r="H255" s="19">
        <f>COUNTIF(G4:G244,"GES")</f>
        <v>2</v>
      </c>
      <c r="I255" s="23"/>
      <c r="J255" s="18"/>
    </row>
    <row r="256" spans="1:12">
      <c r="F256" s="21" t="s">
        <v>13</v>
      </c>
      <c r="G256" s="22">
        <f>SUMIF(G4:G244,"=HES",J4:J244)</f>
        <v>809.71999999999991</v>
      </c>
      <c r="H256" s="19">
        <f>COUNTIF(G4:G244,"HES")</f>
        <v>57</v>
      </c>
      <c r="I256" s="23"/>
      <c r="J256" s="18"/>
    </row>
    <row r="257" spans="6:10">
      <c r="F257" s="21" t="s">
        <v>25</v>
      </c>
      <c r="G257" s="22">
        <f>SUMIF(G4:G244,"=İTHAL KÖMÜR",J4:J244)</f>
        <v>9.6999999999999993</v>
      </c>
      <c r="H257" s="19">
        <f>COUNTIF(G4:G244,"İTHAL KÖMÜR")</f>
        <v>1</v>
      </c>
      <c r="I257" s="23"/>
      <c r="J257" s="18"/>
    </row>
    <row r="258" spans="6:10">
      <c r="F258" s="21" t="s">
        <v>22</v>
      </c>
      <c r="G258" s="22">
        <f>SUMIF(G4:G244,"=JEOTERMAL",J4:J244)</f>
        <v>196.98000000000002</v>
      </c>
      <c r="H258" s="19">
        <f>COUNTIF(G4:G244,"JEOTERMAL")</f>
        <v>14</v>
      </c>
      <c r="I258" s="23"/>
      <c r="J258" s="18"/>
    </row>
    <row r="259" spans="6:10">
      <c r="F259" s="21" t="s">
        <v>26</v>
      </c>
      <c r="G259" s="22">
        <f>SUMIF(G4:G244,"=LİNYİT",J4:J244)</f>
        <v>430</v>
      </c>
      <c r="H259" s="19">
        <f>COUNTIF(G4:G244,"LİNYİT")</f>
        <v>3</v>
      </c>
      <c r="I259" s="23"/>
      <c r="J259" s="18"/>
    </row>
    <row r="260" spans="6:10">
      <c r="F260" s="21" t="s">
        <v>6</v>
      </c>
      <c r="G260" s="22">
        <f>SUMIF(G4:G244,"=RES",J4:J244)</f>
        <v>1245.67833</v>
      </c>
      <c r="H260" s="19">
        <f>COUNTIF(G4:G244,"RES")</f>
        <v>114</v>
      </c>
      <c r="I260" s="23"/>
      <c r="J260" s="18"/>
    </row>
    <row r="261" spans="6:10">
      <c r="F261" s="21" t="s">
        <v>298</v>
      </c>
      <c r="G261" s="22">
        <f>SUMIF(G4:G244,"=YERLİ/İTHAL TAŞKÖMÜRÜ VEYA LİNYİT",J4:J244)</f>
        <v>1400</v>
      </c>
      <c r="H261" s="19">
        <f>COUNTIF(G4:G244,"YERLİ/İTHAL TAŞKÖMÜRÜ VEYA LİNYİT")</f>
        <v>2</v>
      </c>
      <c r="I261" s="23"/>
      <c r="J261" s="18"/>
    </row>
    <row r="262" spans="6:10" ht="13.8">
      <c r="F262" s="24" t="s">
        <v>10</v>
      </c>
      <c r="G262" s="44">
        <f>SUM(G248:G261)</f>
        <v>5919.0983299999998</v>
      </c>
      <c r="H262" s="25">
        <f>SUM(H248:H261)</f>
        <v>240</v>
      </c>
      <c r="I262" s="23"/>
      <c r="J262" s="18"/>
    </row>
    <row r="263" spans="6:10">
      <c r="G263" s="26"/>
      <c r="I263" s="27"/>
    </row>
    <row r="264" spans="6:10" ht="26.4">
      <c r="F264" s="14" t="s">
        <v>16</v>
      </c>
      <c r="G264" s="15" t="s">
        <v>7</v>
      </c>
      <c r="I264" s="27"/>
    </row>
    <row r="265" spans="6:10">
      <c r="F265" s="57" t="s">
        <v>15</v>
      </c>
      <c r="G265" s="51">
        <f>SUM(G249,G250,G257,G259,G261)</f>
        <v>3531.1390000000001</v>
      </c>
      <c r="I265" s="27"/>
    </row>
    <row r="266" spans="6:10">
      <c r="F266" s="57" t="s">
        <v>5</v>
      </c>
      <c r="G266" s="51">
        <f>G256</f>
        <v>809.71999999999991</v>
      </c>
      <c r="I266" s="27"/>
    </row>
    <row r="267" spans="6:10">
      <c r="F267" s="57" t="s">
        <v>6</v>
      </c>
      <c r="G267" s="51">
        <f>G260</f>
        <v>1245.67833</v>
      </c>
      <c r="I267" s="27"/>
    </row>
    <row r="268" spans="6:10" ht="26.4">
      <c r="F268" s="58" t="s">
        <v>621</v>
      </c>
      <c r="G268" s="51">
        <f>SUM(G251:G254,G248,G258)</f>
        <v>319.66100000000006</v>
      </c>
      <c r="I268" s="27"/>
    </row>
    <row r="269" spans="6:10">
      <c r="F269" s="58" t="s">
        <v>433</v>
      </c>
      <c r="G269" s="51">
        <f>G255</f>
        <v>12.9</v>
      </c>
      <c r="I269" s="27"/>
    </row>
    <row r="270" spans="6:10" ht="13.8">
      <c r="F270" s="24" t="s">
        <v>10</v>
      </c>
      <c r="G270" s="25">
        <f>SUM(G265:G269)</f>
        <v>5919.0983299999998</v>
      </c>
      <c r="I270" s="27"/>
    </row>
    <row r="271" spans="6:10">
      <c r="G271" s="26"/>
      <c r="I271" s="27"/>
    </row>
    <row r="272" spans="6:10">
      <c r="G272" s="26"/>
      <c r="I272" s="27"/>
    </row>
    <row r="273" spans="1:10">
      <c r="G273" s="26"/>
      <c r="I273" s="27"/>
    </row>
    <row r="274" spans="1:10">
      <c r="G274" s="26"/>
      <c r="I274" s="27"/>
    </row>
    <row r="275" spans="1:10">
      <c r="G275" s="26"/>
      <c r="I275" s="27"/>
    </row>
    <row r="276" spans="1:10">
      <c r="G276" s="26"/>
      <c r="I276" s="27"/>
    </row>
    <row r="277" spans="1:10">
      <c r="G277" s="26"/>
      <c r="I277" s="27"/>
    </row>
    <row r="278" spans="1:10">
      <c r="G278" s="26"/>
      <c r="I278" s="27"/>
    </row>
    <row r="279" spans="1:10">
      <c r="G279" s="26"/>
      <c r="I279" s="27"/>
    </row>
    <row r="280" spans="1:10">
      <c r="G280" s="26"/>
      <c r="I280" s="27"/>
    </row>
    <row r="281" spans="1:10" s="10" customFormat="1" ht="36" customHeight="1">
      <c r="A281" s="28"/>
      <c r="B281" s="28"/>
      <c r="C281" s="28"/>
      <c r="D281" s="35"/>
      <c r="E281" s="35"/>
      <c r="F281" s="46"/>
      <c r="G281" s="46"/>
      <c r="H281" s="46"/>
      <c r="I281" s="46"/>
      <c r="J281" s="29"/>
    </row>
  </sheetData>
  <autoFilter ref="A3:K245">
    <filterColumn colId="1"/>
    <filterColumn colId="2"/>
    <sortState ref="A4:K192">
      <sortCondition ref="K3:K192"/>
    </sortState>
  </autoFilter>
  <sortState ref="D38:K55">
    <sortCondition ref="K38:K55"/>
  </sortState>
  <mergeCells count="2">
    <mergeCell ref="F281:I281"/>
    <mergeCell ref="A2:K2"/>
  </mergeCells>
  <printOptions horizontalCentered="1" verticalCentered="1"/>
  <pageMargins left="0.82677165354330717" right="0.47244094488188981" top="0.31496062992125984" bottom="0.27559055118110237" header="0.15748031496062992" footer="0.15748031496062992"/>
  <pageSetup paperSize="9" scale="76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Yılı Enerji Yatırımları</vt:lpstr>
      <vt:lpstr>'2016 Yılı Enerji Yatırımları'!Print_Area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Enerji Yatırımları Dairesi Başkanlığı</dc:creator>
  <cp:lastModifiedBy>enerji</cp:lastModifiedBy>
  <cp:lastPrinted>2016-04-22T12:00:01Z</cp:lastPrinted>
  <dcterms:created xsi:type="dcterms:W3CDTF">2011-12-09T09:41:59Z</dcterms:created>
  <dcterms:modified xsi:type="dcterms:W3CDTF">2017-11-03T14:25:09Z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